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sti.matiisen\Documents\ühinemisläbirääkimised\"/>
    </mc:Choice>
  </mc:AlternateContent>
  <bookViews>
    <workbookView xWindow="0" yWindow="0" windowWidth="28800" windowHeight="12585"/>
  </bookViews>
  <sheets>
    <sheet name="Sheet1" sheetId="1" r:id="rId1"/>
  </sheets>
  <externalReferences>
    <externalReference r:id="rId2"/>
  </externalReferenc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  <c r="B30" i="1"/>
  <c r="F19" i="1"/>
  <c r="E19" i="1"/>
  <c r="D19" i="1"/>
  <c r="H66" i="1" l="1"/>
  <c r="G66" i="1"/>
  <c r="H68" i="1"/>
  <c r="D68" i="1"/>
  <c r="H62" i="1"/>
  <c r="G62" i="1"/>
  <c r="G58" i="1"/>
  <c r="C58" i="1"/>
  <c r="B58" i="1"/>
  <c r="F58" i="1"/>
  <c r="H54" i="1"/>
  <c r="G54" i="1"/>
  <c r="F54" i="1"/>
  <c r="E54" i="1"/>
  <c r="D54" i="1"/>
  <c r="C54" i="1"/>
  <c r="H53" i="1"/>
  <c r="G53" i="1"/>
  <c r="F53" i="1"/>
  <c r="E53" i="1"/>
  <c r="D53" i="1"/>
  <c r="C53" i="1"/>
  <c r="B53" i="1"/>
  <c r="H52" i="1"/>
  <c r="G52" i="1"/>
  <c r="F52" i="1"/>
  <c r="E52" i="1"/>
  <c r="D52" i="1"/>
  <c r="C52" i="1"/>
  <c r="H51" i="1"/>
  <c r="G51" i="1"/>
  <c r="F51" i="1"/>
  <c r="E51" i="1"/>
  <c r="D51" i="1"/>
  <c r="B51" i="1"/>
  <c r="H47" i="1"/>
  <c r="G47" i="1"/>
  <c r="C47" i="1"/>
  <c r="B47" i="1"/>
  <c r="H42" i="1"/>
  <c r="G42" i="1"/>
  <c r="F42" i="1"/>
  <c r="E42" i="1"/>
  <c r="D42" i="1"/>
  <c r="C42" i="1"/>
  <c r="B42" i="1"/>
  <c r="H38" i="1"/>
  <c r="G38" i="1"/>
  <c r="F38" i="1"/>
  <c r="C38" i="1"/>
  <c r="B38" i="1"/>
  <c r="H34" i="1"/>
  <c r="G34" i="1"/>
  <c r="F34" i="1"/>
  <c r="C34" i="1"/>
  <c r="B34" i="1"/>
  <c r="H23" i="1"/>
  <c r="H19" i="1" s="1"/>
  <c r="G23" i="1"/>
  <c r="G19" i="1" s="1"/>
  <c r="C23" i="1"/>
  <c r="B23" i="1"/>
  <c r="H15" i="1"/>
  <c r="G15" i="1"/>
  <c r="D15" i="1"/>
  <c r="C15" i="1"/>
  <c r="G13" i="1"/>
  <c r="F13" i="1"/>
  <c r="C13" i="1"/>
  <c r="F11" i="1"/>
  <c r="E11" i="1"/>
  <c r="B9" i="1"/>
  <c r="B44" i="1" l="1"/>
  <c r="F44" i="1"/>
  <c r="B27" i="1"/>
  <c r="F37" i="1"/>
  <c r="E58" i="1"/>
  <c r="E68" i="1"/>
  <c r="D27" i="1"/>
  <c r="F9" i="1"/>
  <c r="F33" i="1"/>
  <c r="C44" i="1"/>
  <c r="G44" i="1"/>
  <c r="D58" i="1"/>
  <c r="H58" i="1"/>
  <c r="B19" i="1"/>
  <c r="B8" i="1" s="1"/>
  <c r="D44" i="1"/>
  <c r="H44" i="1"/>
  <c r="E44" i="1"/>
  <c r="C19" i="1"/>
  <c r="D33" i="1"/>
  <c r="H33" i="1"/>
  <c r="C33" i="1"/>
  <c r="G33" i="1"/>
  <c r="G11" i="1"/>
  <c r="G9" i="1" s="1"/>
  <c r="E15" i="1"/>
  <c r="C11" i="1"/>
  <c r="C9" i="1" s="1"/>
  <c r="D13" i="1"/>
  <c r="H13" i="1"/>
  <c r="D11" i="1"/>
  <c r="H11" i="1"/>
  <c r="E13" i="1"/>
  <c r="E9" i="1" s="1"/>
  <c r="F15" i="1"/>
  <c r="B68" i="1"/>
  <c r="F68" i="1"/>
  <c r="E33" i="1"/>
  <c r="C68" i="1"/>
  <c r="G68" i="1"/>
  <c r="E37" i="1" l="1"/>
  <c r="F8" i="1"/>
  <c r="F69" i="1" s="1"/>
  <c r="C8" i="1"/>
  <c r="C76" i="1" s="1"/>
  <c r="C37" i="1"/>
  <c r="D37" i="1"/>
  <c r="H37" i="1"/>
  <c r="E8" i="1"/>
  <c r="E69" i="1" s="1"/>
  <c r="G31" i="1"/>
  <c r="G37" i="1"/>
  <c r="B69" i="1"/>
  <c r="B43" i="1"/>
  <c r="B70" i="1" s="1"/>
  <c r="C31" i="1"/>
  <c r="B78" i="1"/>
  <c r="H9" i="1"/>
  <c r="H8" i="1" s="1"/>
  <c r="H31" i="1"/>
  <c r="G8" i="1"/>
  <c r="G76" i="1" s="1"/>
  <c r="E31" i="1"/>
  <c r="D9" i="1"/>
  <c r="D8" i="1" s="1"/>
  <c r="E27" i="1"/>
  <c r="E77" i="1" s="1"/>
  <c r="H27" i="1"/>
  <c r="C27" i="1"/>
  <c r="C69" i="1"/>
  <c r="G27" i="1"/>
  <c r="D31" i="1"/>
  <c r="F31" i="1" l="1"/>
  <c r="F27" i="1"/>
  <c r="F77" i="1" s="1"/>
  <c r="F76" i="1"/>
  <c r="B57" i="1"/>
  <c r="B74" i="1" s="1"/>
  <c r="E76" i="1"/>
  <c r="H76" i="1"/>
  <c r="H69" i="1"/>
  <c r="H43" i="1"/>
  <c r="H70" i="1" s="1"/>
  <c r="H72" i="1" s="1"/>
  <c r="E78" i="1"/>
  <c r="G69" i="1"/>
  <c r="G77" i="1"/>
  <c r="G78" i="1"/>
  <c r="G43" i="1"/>
  <c r="C77" i="1"/>
  <c r="C78" i="1"/>
  <c r="C43" i="1"/>
  <c r="D69" i="1"/>
  <c r="D78" i="1"/>
  <c r="D43" i="1"/>
  <c r="D76" i="1"/>
  <c r="E43" i="1"/>
  <c r="E57" i="1" s="1"/>
  <c r="E74" i="1" s="1"/>
  <c r="D77" i="1"/>
  <c r="H77" i="1"/>
  <c r="H78" i="1"/>
  <c r="B72" i="1"/>
  <c r="B71" i="1"/>
  <c r="F43" i="1" l="1"/>
  <c r="F78" i="1"/>
  <c r="H71" i="1"/>
  <c r="H57" i="1"/>
  <c r="H74" i="1" s="1"/>
  <c r="F70" i="1"/>
  <c r="F57" i="1"/>
  <c r="F74" i="1" s="1"/>
  <c r="G57" i="1"/>
  <c r="G74" i="1" s="1"/>
  <c r="G70" i="1"/>
  <c r="E70" i="1"/>
  <c r="E71" i="1" s="1"/>
  <c r="C70" i="1"/>
  <c r="C57" i="1"/>
  <c r="C74" i="1" s="1"/>
  <c r="D57" i="1"/>
  <c r="D74" i="1" s="1"/>
  <c r="D70" i="1"/>
  <c r="E72" i="1" l="1"/>
  <c r="G71" i="1"/>
  <c r="G72" i="1"/>
  <c r="C71" i="1"/>
  <c r="C72" i="1"/>
  <c r="D71" i="1"/>
  <c r="D72" i="1"/>
  <c r="F72" i="1"/>
  <c r="F71" i="1"/>
</calcChain>
</file>

<file path=xl/sharedStrings.xml><?xml version="1.0" encoding="utf-8"?>
<sst xmlns="http://schemas.openxmlformats.org/spreadsheetml/2006/main" count="74" uniqueCount="68">
  <si>
    <t>[Omavalitsuse nimi ning määruse nr ja kuupäev]</t>
  </si>
  <si>
    <t>2015 täitmine tekkepõhine</t>
  </si>
  <si>
    <t>2016 eeldatav täitmine</t>
  </si>
  <si>
    <t xml:space="preserve">2017 eelarve  </t>
  </si>
  <si>
    <t xml:space="preserve">2018 eelarve  </t>
  </si>
  <si>
    <t xml:space="preserve">2019 eelarve  </t>
  </si>
  <si>
    <t xml:space="preserve">2020 eelarve  </t>
  </si>
  <si>
    <t xml:space="preserve">2021 eelarve  </t>
  </si>
  <si>
    <t>Põhitegevuse tulud kokku</t>
  </si>
  <si>
    <t xml:space="preserve">     Maksutulud</t>
  </si>
  <si>
    <t xml:space="preserve">          sh tulumaks</t>
  </si>
  <si>
    <t>%</t>
  </si>
  <si>
    <t xml:space="preserve">          sh maamaks</t>
  </si>
  <si>
    <t xml:space="preserve">          sh muud maksutulud</t>
  </si>
  <si>
    <t xml:space="preserve">    Tulud kaupade ja teenuste müügist</t>
  </si>
  <si>
    <t xml:space="preserve">    Saadavad toetused tegevuskuludeks</t>
  </si>
  <si>
    <t xml:space="preserve">         sh  tasandusfond </t>
  </si>
  <si>
    <t xml:space="preserve">         sh  toetusfond</t>
  </si>
  <si>
    <t xml:space="preserve">         sh muud saadud toetused tegevuskuludeks</t>
  </si>
  <si>
    <t xml:space="preserve">          sh ühinemistoetus KOV-dele</t>
  </si>
  <si>
    <t xml:space="preserve">          sh ühinemistoetus ühiskasutus</t>
  </si>
  <si>
    <t xml:space="preserve">     Muud tegevustulud</t>
  </si>
  <si>
    <t>Põhitegevuse kulud kokku</t>
  </si>
  <si>
    <t xml:space="preserve">     Antavad toetused tegevuskuludeks</t>
  </si>
  <si>
    <t xml:space="preserve">     Muud tegevuskulud</t>
  </si>
  <si>
    <t xml:space="preserve">          sh personalikulud</t>
  </si>
  <si>
    <t xml:space="preserve">          sh personalikulud ühinemistoetuse arvel KOV-le</t>
  </si>
  <si>
    <t xml:space="preserve">          sh majandamiskulud</t>
  </si>
  <si>
    <t xml:space="preserve">          sh majanduskulud ühinemisotetuse arvel KOV-le</t>
  </si>
  <si>
    <r>
      <t xml:space="preserve">             sh alates </t>
    </r>
    <r>
      <rPr>
        <b/>
        <i/>
        <sz val="8"/>
        <rFont val="Arial"/>
        <family val="2"/>
        <charset val="186"/>
      </rPr>
      <t>2012</t>
    </r>
    <r>
      <rPr>
        <i/>
        <sz val="8"/>
        <rFont val="Arial"/>
        <family val="2"/>
        <charset val="186"/>
      </rPr>
      <t xml:space="preserve"> sõlmitud katkestamatud kasutusrendimaksed </t>
    </r>
  </si>
  <si>
    <t xml:space="preserve">          sh muud kulud</t>
  </si>
  <si>
    <t>Põhitegevuse tulem</t>
  </si>
  <si>
    <t>Investeerimistegevus kokku</t>
  </si>
  <si>
    <t xml:space="preserve">    Põhivara müük (+)</t>
  </si>
  <si>
    <t xml:space="preserve">    Põhivara soetus (-)</t>
  </si>
  <si>
    <t xml:space="preserve">    Põhivara soetus ühinemistoetuse arvel KOV-le (-)</t>
  </si>
  <si>
    <t xml:space="preserve">    Põhivara soetus ühinemistoetuse arvel ühiskasutus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</si>
  <si>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</si>
  <si>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</si>
  <si>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</si>
  <si>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</si>
  <si>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</si>
  <si>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</si>
  <si>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Finantstulud (+)</t>
  </si>
  <si>
    <t xml:space="preserve">   Finantskulud (-)</t>
  </si>
  <si>
    <t>Eelarve tulem</t>
  </si>
  <si>
    <t>Finantseerimistegevus</t>
  </si>
  <si>
    <t xml:space="preserve">   Kohustuste võtmine (+)</t>
  </si>
  <si>
    <t xml:space="preserve">   Kohustuste tasumine (-)</t>
  </si>
  <si>
    <t>Likviidsete varade muutus (+ suurenemine, - vähenemine)</t>
  </si>
  <si>
    <t>Nõuete ja kohustuste saldode muutus (tekkepõhise e/a korral) (+ suurenemine /- vähenemine)</t>
  </si>
  <si>
    <t>Likviidsete varade suunamata jääk aasta lõpuks</t>
  </si>
  <si>
    <t>Võlakohustused kokku aasta lõpu seisuga</t>
  </si>
  <si>
    <t xml:space="preserve">    sh kohustused, mis  ei kajastu finantseerimistegevuses</t>
  </si>
  <si>
    <t xml:space="preserve">    sh kohustused, mille võrra võib ületada netovõlakoormuse piirmäära</t>
  </si>
  <si>
    <r>
      <t>Netovõlakoormus (</t>
    </r>
    <r>
      <rPr>
        <b/>
        <u/>
        <sz val="10"/>
        <rFont val="Arial"/>
        <family val="2"/>
        <charset val="186"/>
      </rPr>
      <t>eurodes</t>
    </r>
    <r>
      <rPr>
        <b/>
        <sz val="10"/>
        <rFont val="Arial"/>
        <family val="2"/>
        <charset val="186"/>
      </rPr>
      <t>)</t>
    </r>
  </si>
  <si>
    <r>
      <t>Netovõlakoormus (</t>
    </r>
    <r>
      <rPr>
        <b/>
        <u/>
        <sz val="10"/>
        <rFont val="Arial"/>
        <family val="2"/>
        <charset val="186"/>
      </rPr>
      <t>%</t>
    </r>
    <r>
      <rPr>
        <b/>
        <sz val="10"/>
        <rFont val="Arial"/>
        <family val="2"/>
        <charset val="186"/>
      </rPr>
      <t>)</t>
    </r>
  </si>
  <si>
    <r>
      <t>Netovõlakoormuse ülemmäär (</t>
    </r>
    <r>
      <rPr>
        <b/>
        <u/>
        <sz val="10"/>
        <rFont val="Arial"/>
        <family val="2"/>
        <charset val="186"/>
      </rPr>
      <t>eurodes</t>
    </r>
    <r>
      <rPr>
        <b/>
        <sz val="10"/>
        <rFont val="Arial"/>
        <family val="2"/>
        <charset val="186"/>
      </rPr>
      <t>)</t>
    </r>
  </si>
  <si>
    <r>
      <t>Netovõlakoormuse ülemmäär (</t>
    </r>
    <r>
      <rPr>
        <b/>
        <u/>
        <sz val="10"/>
        <rFont val="Arial"/>
        <family val="2"/>
        <charset val="186"/>
      </rPr>
      <t>%</t>
    </r>
    <r>
      <rPr>
        <b/>
        <sz val="10"/>
        <rFont val="Arial"/>
        <family val="2"/>
        <charset val="186"/>
      </rPr>
      <t>)</t>
    </r>
  </si>
  <si>
    <t>Vaba netovõlakoormus (eurodes)</t>
  </si>
  <si>
    <t>E/a kontroll (tasakaal)</t>
  </si>
  <si>
    <t>Põhitegevuse tulude muutus</t>
  </si>
  <si>
    <t>-</t>
  </si>
  <si>
    <t>Põhitegevuse kulude muutus</t>
  </si>
  <si>
    <t>Omafinantseerimise võimekuse näitaja</t>
  </si>
  <si>
    <t>Lisa 7</t>
  </si>
  <si>
    <t>EELARVESTRATEEGIA AASTATEL 2018-2021</t>
  </si>
  <si>
    <t>Ühinemislepingu juurde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</si>
</sst>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</font>
    <font>
      <i/>
      <sz val="8"/>
      <name val="Arial"/>
      <family val="2"/>
      <charset val="186"/>
    </font>
    <font>
      <b/>
      <i/>
      <sz val="8"/>
      <name val="Arial"/>
      <family val="2"/>
      <charset val="186"/>
    </font>
    <font>
      <sz val="8"/>
      <color indexed="8"/>
      <name val="Arial"/>
      <family val="2"/>
      <charset val="186"/>
    </font>
    <font>
      <sz val="10"/>
      <name val="Times New Roman"/>
      <family val="1"/>
      <charset val="186"/>
    </font>
    <font>
      <sz val="8"/>
      <name val="Arial"/>
      <family val="2"/>
    </font>
    <font>
      <b/>
      <u/>
      <sz val="10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97">
    <xf numFmtId="0" fontId="0" fillId="0" borderId="0" xfId="0"/>
    <xf numFmtId="0" fontId="3" fillId="2" borderId="1" xfId="1" applyFont="1" applyFill="1" applyBorder="1" applyAlignment="1">
      <alignment horizontal="center" wrapText="1"/>
    </xf>
    <xf numFmtId="0" fontId="4" fillId="2" borderId="2" xfId="1" applyNumberFormat="1" applyFont="1" applyFill="1" applyBorder="1" applyAlignment="1">
      <alignment horizontal="center" wrapText="1"/>
    </xf>
    <xf numFmtId="0" fontId="4" fillId="2" borderId="3" xfId="1" applyNumberFormat="1" applyFont="1" applyFill="1" applyBorder="1" applyAlignment="1">
      <alignment horizontal="center" wrapText="1"/>
    </xf>
    <xf numFmtId="0" fontId="4" fillId="2" borderId="4" xfId="1" applyNumberFormat="1" applyFont="1" applyFill="1" applyBorder="1" applyAlignment="1">
      <alignment horizontal="center" wrapText="1"/>
    </xf>
    <xf numFmtId="0" fontId="4" fillId="3" borderId="5" xfId="1" applyFont="1" applyFill="1" applyBorder="1" applyAlignment="1">
      <alignment horizontal="left"/>
    </xf>
    <xf numFmtId="3" fontId="3" fillId="3" borderId="6" xfId="1" applyNumberFormat="1" applyFont="1" applyFill="1" applyBorder="1" applyAlignment="1">
      <alignment horizontal="right" wrapText="1"/>
    </xf>
    <xf numFmtId="3" fontId="3" fillId="3" borderId="7" xfId="1" applyNumberFormat="1" applyFont="1" applyFill="1" applyBorder="1" applyAlignment="1">
      <alignment horizontal="right" wrapText="1"/>
    </xf>
    <xf numFmtId="0" fontId="5" fillId="4" borderId="8" xfId="1" applyFont="1" applyFill="1" applyBorder="1" applyAlignment="1">
      <alignment horizontal="left"/>
    </xf>
    <xf numFmtId="3" fontId="6" fillId="5" borderId="9" xfId="1" applyNumberFormat="1" applyFont="1" applyFill="1" applyBorder="1" applyAlignment="1">
      <alignment wrapText="1"/>
    </xf>
    <xf numFmtId="3" fontId="6" fillId="5" borderId="10" xfId="1" applyNumberFormat="1" applyFont="1" applyFill="1" applyBorder="1" applyAlignment="1">
      <alignment wrapText="1"/>
    </xf>
    <xf numFmtId="0" fontId="5" fillId="6" borderId="8" xfId="1" applyFont="1" applyFill="1" applyBorder="1" applyAlignment="1">
      <alignment horizontal="left"/>
    </xf>
    <xf numFmtId="3" fontId="2" fillId="6" borderId="11" xfId="1" applyNumberFormat="1" applyFont="1" applyFill="1" applyBorder="1" applyAlignment="1">
      <alignment wrapText="1"/>
    </xf>
    <xf numFmtId="3" fontId="2" fillId="6" borderId="10" xfId="1" applyNumberFormat="1" applyFont="1" applyFill="1" applyBorder="1" applyAlignment="1">
      <alignment wrapText="1"/>
    </xf>
    <xf numFmtId="0" fontId="5" fillId="7" borderId="8" xfId="1" applyFont="1" applyFill="1" applyBorder="1" applyAlignment="1">
      <alignment horizontal="left"/>
    </xf>
    <xf numFmtId="3" fontId="2" fillId="7" borderId="11" xfId="1" applyNumberFormat="1" applyFont="1" applyFill="1" applyBorder="1" applyAlignment="1">
      <alignment wrapText="1"/>
    </xf>
    <xf numFmtId="10" fontId="2" fillId="7" borderId="11" xfId="1" applyNumberFormat="1" applyFont="1" applyFill="1" applyBorder="1" applyAlignment="1">
      <alignment wrapText="1"/>
    </xf>
    <xf numFmtId="10" fontId="2" fillId="7" borderId="10" xfId="1" applyNumberFormat="1" applyFont="1" applyFill="1" applyBorder="1" applyAlignment="1">
      <alignment wrapText="1"/>
    </xf>
    <xf numFmtId="0" fontId="5" fillId="0" borderId="8" xfId="1" applyFont="1" applyFill="1" applyBorder="1" applyAlignment="1">
      <alignment horizontal="left"/>
    </xf>
    <xf numFmtId="3" fontId="2" fillId="0" borderId="11" xfId="1" applyNumberFormat="1" applyFont="1" applyFill="1" applyBorder="1" applyAlignment="1">
      <alignment wrapText="1"/>
    </xf>
    <xf numFmtId="3" fontId="2" fillId="0" borderId="10" xfId="1" applyNumberFormat="1" applyFont="1" applyFill="1" applyBorder="1" applyAlignment="1">
      <alignment wrapText="1"/>
    </xf>
    <xf numFmtId="3" fontId="6" fillId="4" borderId="11" xfId="1" applyNumberFormat="1" applyFont="1" applyFill="1" applyBorder="1" applyAlignment="1">
      <alignment wrapText="1"/>
    </xf>
    <xf numFmtId="3" fontId="6" fillId="4" borderId="10" xfId="1" applyNumberFormat="1" applyFont="1" applyFill="1" applyBorder="1" applyAlignment="1">
      <alignment wrapText="1"/>
    </xf>
    <xf numFmtId="3" fontId="6" fillId="0" borderId="11" xfId="1" applyNumberFormat="1" applyFont="1" applyFill="1" applyBorder="1" applyAlignment="1">
      <alignment wrapText="1"/>
    </xf>
    <xf numFmtId="3" fontId="6" fillId="0" borderId="10" xfId="1" applyNumberFormat="1" applyFont="1" applyFill="1" applyBorder="1" applyAlignment="1">
      <alignment wrapText="1"/>
    </xf>
    <xf numFmtId="3" fontId="6" fillId="5" borderId="11" xfId="1" applyNumberFormat="1" applyFont="1" applyFill="1" applyBorder="1" applyAlignment="1">
      <alignment wrapText="1"/>
    </xf>
    <xf numFmtId="3" fontId="6" fillId="6" borderId="11" xfId="1" applyNumberFormat="1" applyFont="1" applyFill="1" applyBorder="1" applyAlignment="1">
      <alignment wrapText="1"/>
    </xf>
    <xf numFmtId="3" fontId="6" fillId="6" borderId="10" xfId="1" applyNumberFormat="1" applyFont="1" applyFill="1" applyBorder="1" applyAlignment="1">
      <alignment wrapText="1"/>
    </xf>
    <xf numFmtId="0" fontId="5" fillId="8" borderId="8" xfId="1" applyFont="1" applyFill="1" applyBorder="1" applyAlignment="1">
      <alignment horizontal="left"/>
    </xf>
    <xf numFmtId="3" fontId="6" fillId="8" borderId="11" xfId="1" applyNumberFormat="1" applyFont="1" applyFill="1" applyBorder="1" applyAlignment="1">
      <alignment wrapText="1"/>
    </xf>
    <xf numFmtId="3" fontId="6" fillId="8" borderId="10" xfId="1" applyNumberFormat="1" applyFont="1" applyFill="1" applyBorder="1" applyAlignment="1">
      <alignment wrapText="1"/>
    </xf>
    <xf numFmtId="0" fontId="4" fillId="3" borderId="8" xfId="1" applyFont="1" applyFill="1" applyBorder="1" applyAlignment="1">
      <alignment horizontal="left"/>
    </xf>
    <xf numFmtId="3" fontId="3" fillId="3" borderId="11" xfId="1" applyNumberFormat="1" applyFont="1" applyFill="1" applyBorder="1" applyAlignment="1">
      <alignment wrapText="1"/>
    </xf>
    <xf numFmtId="3" fontId="3" fillId="3" borderId="10" xfId="1" applyNumberFormat="1" applyFont="1" applyFill="1" applyBorder="1" applyAlignment="1">
      <alignment wrapText="1"/>
    </xf>
    <xf numFmtId="3" fontId="6" fillId="7" borderId="11" xfId="1" applyNumberFormat="1" applyFont="1" applyFill="1" applyBorder="1" applyAlignment="1">
      <alignment wrapText="1"/>
    </xf>
    <xf numFmtId="0" fontId="7" fillId="9" borderId="8" xfId="1" applyFont="1" applyFill="1" applyBorder="1" applyAlignment="1">
      <alignment horizontal="left"/>
    </xf>
    <xf numFmtId="3" fontId="6" fillId="9" borderId="11" xfId="1" applyNumberFormat="1" applyFont="1" applyFill="1" applyBorder="1" applyAlignment="1">
      <alignment wrapText="1"/>
    </xf>
    <xf numFmtId="3" fontId="6" fillId="9" borderId="10" xfId="1" applyNumberFormat="1" applyFont="1" applyFill="1" applyBorder="1" applyAlignment="1">
      <alignment wrapText="1"/>
    </xf>
    <xf numFmtId="0" fontId="4" fillId="10" borderId="12" xfId="1" applyFont="1" applyFill="1" applyBorder="1" applyAlignment="1">
      <alignment horizontal="left"/>
    </xf>
    <xf numFmtId="3" fontId="4" fillId="10" borderId="11" xfId="1" applyNumberFormat="1" applyFont="1" applyFill="1" applyBorder="1" applyAlignment="1">
      <alignment wrapText="1"/>
    </xf>
    <xf numFmtId="3" fontId="4" fillId="10" borderId="10" xfId="1" applyNumberFormat="1" applyFont="1" applyFill="1" applyBorder="1" applyAlignment="1">
      <alignment wrapText="1"/>
    </xf>
    <xf numFmtId="0" fontId="4" fillId="3" borderId="13" xfId="1" applyFont="1" applyFill="1" applyBorder="1" applyAlignment="1">
      <alignment horizontal="left" wrapText="1"/>
    </xf>
    <xf numFmtId="3" fontId="4" fillId="3" borderId="11" xfId="1" applyNumberFormat="1" applyFont="1" applyFill="1" applyBorder="1" applyAlignment="1">
      <alignment wrapText="1"/>
    </xf>
    <xf numFmtId="3" fontId="4" fillId="3" borderId="10" xfId="1" applyNumberFormat="1" applyFont="1" applyFill="1" applyBorder="1" applyAlignment="1">
      <alignment wrapText="1"/>
    </xf>
    <xf numFmtId="0" fontId="5" fillId="0" borderId="13" xfId="1" applyFont="1" applyFill="1" applyBorder="1" applyAlignment="1">
      <alignment horizontal="left" wrapText="1"/>
    </xf>
    <xf numFmtId="0" fontId="5" fillId="8" borderId="13" xfId="1" applyFont="1" applyFill="1" applyBorder="1" applyAlignment="1">
      <alignment horizontal="left" wrapText="1"/>
    </xf>
    <xf numFmtId="0" fontId="9" fillId="0" borderId="13" xfId="1" applyFont="1" applyFill="1" applyBorder="1" applyAlignment="1">
      <alignment horizontal="left" wrapText="1"/>
    </xf>
    <xf numFmtId="0" fontId="5" fillId="0" borderId="13" xfId="2" applyFont="1" applyFill="1" applyBorder="1" applyAlignment="1"/>
    <xf numFmtId="0" fontId="5" fillId="0" borderId="12" xfId="1" applyFont="1" applyFill="1" applyBorder="1" applyAlignment="1">
      <alignment horizontal="left"/>
    </xf>
    <xf numFmtId="0" fontId="5" fillId="0" borderId="14" xfId="1" applyFont="1" applyFill="1" applyBorder="1" applyAlignment="1">
      <alignment horizontal="left" wrapText="1"/>
    </xf>
    <xf numFmtId="0" fontId="3" fillId="10" borderId="13" xfId="1" applyFont="1" applyFill="1" applyBorder="1" applyAlignment="1">
      <alignment horizontal="left" wrapText="1"/>
    </xf>
    <xf numFmtId="0" fontId="3" fillId="3" borderId="13" xfId="1" applyFont="1" applyFill="1" applyBorder="1" applyAlignment="1">
      <alignment horizontal="left" wrapText="1"/>
    </xf>
    <xf numFmtId="0" fontId="11" fillId="0" borderId="13" xfId="1" applyFont="1" applyFill="1" applyBorder="1" applyAlignment="1"/>
    <xf numFmtId="0" fontId="3" fillId="11" borderId="13" xfId="1" applyFont="1" applyFill="1" applyBorder="1" applyAlignment="1">
      <alignment wrapText="1"/>
    </xf>
    <xf numFmtId="3" fontId="6" fillId="11" borderId="11" xfId="1" applyNumberFormat="1" applyFont="1" applyFill="1" applyBorder="1" applyAlignment="1">
      <alignment wrapText="1"/>
    </xf>
    <xf numFmtId="3" fontId="6" fillId="11" borderId="10" xfId="1" applyNumberFormat="1" applyFont="1" applyFill="1" applyBorder="1" applyAlignment="1">
      <alignment wrapText="1"/>
    </xf>
    <xf numFmtId="0" fontId="3" fillId="12" borderId="13" xfId="1" applyFont="1" applyFill="1" applyBorder="1" applyAlignment="1">
      <alignment wrapText="1"/>
    </xf>
    <xf numFmtId="3" fontId="6" fillId="12" borderId="11" xfId="1" applyNumberFormat="1" applyFont="1" applyFill="1" applyBorder="1" applyAlignment="1">
      <alignment wrapText="1"/>
    </xf>
    <xf numFmtId="3" fontId="6" fillId="12" borderId="10" xfId="1" applyNumberFormat="1" applyFont="1" applyFill="1" applyBorder="1" applyAlignment="1">
      <alignment wrapText="1"/>
    </xf>
    <xf numFmtId="0" fontId="2" fillId="0" borderId="12" xfId="1" applyBorder="1" applyAlignment="1"/>
    <xf numFmtId="0" fontId="2" fillId="0" borderId="11" xfId="1" applyFont="1" applyFill="1" applyBorder="1" applyAlignment="1"/>
    <xf numFmtId="0" fontId="2" fillId="0" borderId="9" xfId="1" applyFont="1" applyFill="1" applyBorder="1" applyAlignment="1"/>
    <xf numFmtId="0" fontId="2" fillId="0" borderId="15" xfId="1" applyFont="1" applyFill="1" applyBorder="1" applyAlignment="1"/>
    <xf numFmtId="0" fontId="3" fillId="11" borderId="13" xfId="1" applyFont="1" applyFill="1" applyBorder="1" applyAlignment="1"/>
    <xf numFmtId="3" fontId="3" fillId="11" borderId="11" xfId="1" applyNumberFormat="1" applyFont="1" applyFill="1" applyBorder="1" applyAlignment="1">
      <alignment wrapText="1"/>
    </xf>
    <xf numFmtId="3" fontId="3" fillId="11" borderId="10" xfId="1" applyNumberFormat="1" applyFont="1" applyFill="1" applyBorder="1" applyAlignment="1">
      <alignment wrapText="1"/>
    </xf>
    <xf numFmtId="3" fontId="2" fillId="12" borderId="16" xfId="1" applyNumberFormat="1" applyFont="1" applyFill="1" applyBorder="1" applyAlignment="1">
      <alignment horizontal="right"/>
    </xf>
    <xf numFmtId="3" fontId="2" fillId="12" borderId="17" xfId="1" applyNumberFormat="1" applyFont="1" applyFill="1" applyBorder="1" applyAlignment="1">
      <alignment horizontal="right"/>
    </xf>
    <xf numFmtId="0" fontId="5" fillId="0" borderId="18" xfId="1" applyFont="1" applyFill="1" applyBorder="1" applyAlignment="1">
      <alignment wrapText="1"/>
    </xf>
    <xf numFmtId="3" fontId="2" fillId="13" borderId="19" xfId="1" applyNumberFormat="1" applyFont="1" applyFill="1" applyBorder="1" applyAlignment="1">
      <alignment horizontal="right"/>
    </xf>
    <xf numFmtId="3" fontId="2" fillId="13" borderId="20" xfId="1" applyNumberFormat="1" applyFont="1" applyFill="1" applyBorder="1" applyAlignment="1">
      <alignment horizontal="right"/>
    </xf>
    <xf numFmtId="3" fontId="2" fillId="14" borderId="19" xfId="1" applyNumberFormat="1" applyFont="1" applyFill="1" applyBorder="1" applyAlignment="1">
      <alignment horizontal="right"/>
    </xf>
    <xf numFmtId="3" fontId="2" fillId="0" borderId="9" xfId="1" applyNumberFormat="1" applyFont="1" applyFill="1" applyBorder="1" applyAlignment="1"/>
    <xf numFmtId="3" fontId="2" fillId="0" borderId="11" xfId="1" applyNumberFormat="1" applyFont="1" applyFill="1" applyBorder="1" applyAlignment="1"/>
    <xf numFmtId="3" fontId="2" fillId="0" borderId="21" xfId="1" applyNumberFormat="1" applyFont="1" applyFill="1" applyBorder="1" applyAlignment="1"/>
    <xf numFmtId="0" fontId="4" fillId="0" borderId="13" xfId="1" applyFont="1" applyFill="1" applyBorder="1" applyAlignment="1">
      <alignment wrapText="1"/>
    </xf>
    <xf numFmtId="164" fontId="11" fillId="5" borderId="11" xfId="1" applyNumberFormat="1" applyFont="1" applyFill="1" applyBorder="1" applyAlignment="1">
      <alignment wrapText="1"/>
    </xf>
    <xf numFmtId="164" fontId="11" fillId="5" borderId="10" xfId="1" applyNumberFormat="1" applyFont="1" applyFill="1" applyBorder="1" applyAlignment="1">
      <alignment wrapText="1"/>
    </xf>
    <xf numFmtId="164" fontId="11" fillId="5" borderId="9" xfId="1" applyNumberFormat="1" applyFont="1" applyFill="1" applyBorder="1" applyAlignment="1">
      <alignment wrapText="1"/>
    </xf>
    <xf numFmtId="0" fontId="6" fillId="0" borderId="12" xfId="1" applyFont="1" applyFill="1" applyBorder="1" applyAlignment="1">
      <alignment wrapText="1"/>
    </xf>
    <xf numFmtId="10" fontId="6" fillId="0" borderId="11" xfId="1" applyNumberFormat="1" applyFont="1" applyFill="1" applyBorder="1" applyAlignment="1">
      <alignment wrapText="1"/>
    </xf>
    <xf numFmtId="0" fontId="2" fillId="0" borderId="9" xfId="1" applyFill="1" applyBorder="1" applyAlignment="1"/>
    <xf numFmtId="0" fontId="2" fillId="0" borderId="11" xfId="1" applyFill="1" applyBorder="1" applyAlignment="1"/>
    <xf numFmtId="0" fontId="2" fillId="0" borderId="15" xfId="1" applyFill="1" applyBorder="1" applyAlignment="1"/>
    <xf numFmtId="0" fontId="13" fillId="0" borderId="22" xfId="1" applyFont="1" applyFill="1" applyBorder="1" applyAlignment="1">
      <alignment wrapText="1"/>
    </xf>
    <xf numFmtId="3" fontId="13" fillId="5" borderId="23" xfId="1" applyNumberFormat="1" applyFont="1" applyFill="1" applyBorder="1" applyAlignment="1">
      <alignment wrapText="1"/>
    </xf>
    <xf numFmtId="3" fontId="13" fillId="5" borderId="24" xfId="1" applyNumberFormat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3" fontId="2" fillId="0" borderId="0" xfId="1" applyNumberFormat="1" applyFont="1" applyFill="1" applyBorder="1" applyAlignment="1">
      <alignment wrapText="1"/>
    </xf>
    <xf numFmtId="0" fontId="2" fillId="0" borderId="9" xfId="1" applyFont="1" applyFill="1" applyBorder="1" applyAlignment="1">
      <alignment wrapText="1"/>
    </xf>
    <xf numFmtId="3" fontId="5" fillId="0" borderId="9" xfId="1" applyNumberFormat="1" applyFont="1" applyFill="1" applyBorder="1" applyAlignment="1">
      <alignment horizontal="center" wrapText="1"/>
    </xf>
    <xf numFmtId="9" fontId="5" fillId="0" borderId="9" xfId="1" applyNumberFormat="1" applyFont="1" applyFill="1" applyBorder="1" applyAlignment="1">
      <alignment wrapText="1"/>
    </xf>
    <xf numFmtId="4" fontId="5" fillId="0" borderId="9" xfId="1" applyNumberFormat="1" applyFont="1" applyFill="1" applyBorder="1" applyAlignment="1">
      <alignment wrapText="1"/>
    </xf>
    <xf numFmtId="0" fontId="1" fillId="0" borderId="0" xfId="0" applyFont="1"/>
    <xf numFmtId="0" fontId="14" fillId="0" borderId="0" xfId="0" applyFont="1"/>
    <xf numFmtId="0" fontId="0" fillId="0" borderId="0" xfId="0" applyFill="1"/>
    <xf numFmtId="0" fontId="7" fillId="0" borderId="8" xfId="1" applyFont="1" applyFill="1" applyBorder="1" applyAlignment="1">
      <alignment horizontal="left"/>
    </xf>
  </cellXfs>
  <cellStyles count="3">
    <cellStyle name="Normal" xfId="0" builtinId="0"/>
    <cellStyle name="Normal 3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e.vihmaru/Documents/KOV-de%20&#252;hinemine%20(lisad)/KOV%20Eelarvestrateegia%202018-2021(abitabe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OND KORRIG"/>
      <sheetName val="KOOND"/>
      <sheetName val="Are"/>
      <sheetName val="Audru"/>
      <sheetName val="Paikuse"/>
      <sheetName val="Pärnu"/>
      <sheetName val="Sauga"/>
      <sheetName val="Tori"/>
      <sheetName val="Tõstamaa"/>
    </sheetNames>
    <sheetDataSet>
      <sheetData sheetId="0" refreshError="1"/>
      <sheetData sheetId="1">
        <row r="13">
          <cell r="B13">
            <v>0</v>
          </cell>
          <cell r="C13">
            <v>0</v>
          </cell>
          <cell r="G13">
            <v>0</v>
          </cell>
          <cell r="H13">
            <v>0</v>
          </cell>
        </row>
        <row r="22">
          <cell r="B22">
            <v>0</v>
          </cell>
          <cell r="C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B24">
            <v>0</v>
          </cell>
          <cell r="C24">
            <v>0</v>
          </cell>
          <cell r="F24">
            <v>0</v>
          </cell>
          <cell r="G24">
            <v>0</v>
          </cell>
          <cell r="H24">
            <v>0</v>
          </cell>
        </row>
        <row r="33">
          <cell r="B33">
            <v>0</v>
          </cell>
          <cell r="C33">
            <v>0</v>
          </cell>
          <cell r="G33">
            <v>0</v>
          </cell>
          <cell r="H33">
            <v>0</v>
          </cell>
        </row>
      </sheetData>
      <sheetData sheetId="2">
        <row r="4">
          <cell r="B4">
            <v>643452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</sheetData>
      <sheetData sheetId="3">
        <row r="4">
          <cell r="B4">
            <v>3122232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</sheetData>
      <sheetData sheetId="4">
        <row r="4">
          <cell r="B4">
            <v>2332935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</sheetData>
      <sheetData sheetId="5">
        <row r="4">
          <cell r="B4">
            <v>22144119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92">
          <cell r="G92">
            <v>270090</v>
          </cell>
          <cell r="H92">
            <v>283550</v>
          </cell>
        </row>
      </sheetData>
      <sheetData sheetId="6">
        <row r="4">
          <cell r="B4">
            <v>2557404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</sheetData>
      <sheetData sheetId="7">
        <row r="4">
          <cell r="B4">
            <v>1257765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</sheetData>
      <sheetData sheetId="8">
        <row r="4">
          <cell r="B4">
            <v>660333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"/>
  <sheetViews>
    <sheetView tabSelected="1" topLeftCell="A61" workbookViewId="0">
      <selection activeCell="G5" sqref="G5"/>
    </sheetView>
  </sheetViews>
  <sheetFormatPr defaultColWidth="40.5703125" defaultRowHeight="15" x14ac:dyDescent="0.25"/>
  <cols>
    <col min="1" max="1" width="42" customWidth="1"/>
    <col min="2" max="2" width="21.42578125" customWidth="1"/>
    <col min="3" max="3" width="17.5703125" customWidth="1"/>
    <col min="4" max="4" width="17.140625" customWidth="1"/>
    <col min="5" max="5" width="21.5703125" customWidth="1"/>
    <col min="6" max="6" width="16.5703125" customWidth="1"/>
    <col min="7" max="7" width="18.140625" customWidth="1"/>
    <col min="8" max="8" width="15.42578125" customWidth="1"/>
  </cols>
  <sheetData>
    <row r="2" spans="1:8" x14ac:dyDescent="0.25">
      <c r="F2" t="s">
        <v>65</v>
      </c>
    </row>
    <row r="3" spans="1:8" x14ac:dyDescent="0.25">
      <c r="F3" t="s">
        <v>67</v>
      </c>
    </row>
    <row r="5" spans="1:8" ht="18.75" x14ac:dyDescent="0.3">
      <c r="A5" s="94" t="s">
        <v>66</v>
      </c>
    </row>
    <row r="6" spans="1:8" ht="15.75" thickBot="1" x14ac:dyDescent="0.3"/>
    <row r="7" spans="1:8" ht="37.5" customHeight="1" thickBot="1" x14ac:dyDescent="0.3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3" t="s">
        <v>5</v>
      </c>
      <c r="G7" s="2" t="s">
        <v>6</v>
      </c>
      <c r="H7" s="4" t="s">
        <v>7</v>
      </c>
    </row>
    <row r="8" spans="1:8" x14ac:dyDescent="0.25">
      <c r="A8" s="5" t="s">
        <v>8</v>
      </c>
      <c r="B8" s="6">
        <f t="shared" ref="B8:H8" si="0">B9+B17+B19+B26</f>
        <v>56008638</v>
      </c>
      <c r="C8" s="6">
        <f t="shared" si="0"/>
        <v>59432988.04235132</v>
      </c>
      <c r="D8" s="6">
        <f t="shared" si="0"/>
        <v>59609587.056575984</v>
      </c>
      <c r="E8" s="6">
        <f t="shared" si="0"/>
        <v>60836283.054483369</v>
      </c>
      <c r="F8" s="6">
        <f t="shared" si="0"/>
        <v>62748321.055608079</v>
      </c>
      <c r="G8" s="6">
        <f t="shared" si="0"/>
        <v>63698411.053208977</v>
      </c>
      <c r="H8" s="7">
        <f t="shared" si="0"/>
        <v>65570452.053211555</v>
      </c>
    </row>
    <row r="9" spans="1:8" x14ac:dyDescent="0.25">
      <c r="A9" s="8" t="s">
        <v>9</v>
      </c>
      <c r="B9" s="9">
        <f>SUM(B10:B14)</f>
        <v>29586836</v>
      </c>
      <c r="C9" s="9">
        <f t="shared" ref="C9:H9" si="1">SUM(C10:C14)</f>
        <v>31080460.042351317</v>
      </c>
      <c r="D9" s="9">
        <f t="shared" si="1"/>
        <v>32304260.056575984</v>
      </c>
      <c r="E9" s="9">
        <f t="shared" si="1"/>
        <v>33954588.054483369</v>
      </c>
      <c r="F9" s="9">
        <f t="shared" si="1"/>
        <v>35738352.055608079</v>
      </c>
      <c r="G9" s="9">
        <f t="shared" si="1"/>
        <v>37541051.053208977</v>
      </c>
      <c r="H9" s="10">
        <f t="shared" si="1"/>
        <v>39436602.053211555</v>
      </c>
    </row>
    <row r="10" spans="1:8" x14ac:dyDescent="0.25">
      <c r="A10" s="11" t="s">
        <v>10</v>
      </c>
      <c r="B10" s="12">
        <v>27599286</v>
      </c>
      <c r="C10" s="12">
        <v>29196330</v>
      </c>
      <c r="D10" s="12">
        <v>30385930</v>
      </c>
      <c r="E10" s="12">
        <v>32041458</v>
      </c>
      <c r="F10" s="12">
        <v>33823222</v>
      </c>
      <c r="G10" s="12">
        <v>35622921</v>
      </c>
      <c r="H10" s="13">
        <v>37518472</v>
      </c>
    </row>
    <row r="11" spans="1:8" x14ac:dyDescent="0.25">
      <c r="A11" s="14" t="s">
        <v>11</v>
      </c>
      <c r="B11" s="15"/>
      <c r="C11" s="16">
        <f>C10/B10-1</f>
        <v>5.7865409996475936E-2</v>
      </c>
      <c r="D11" s="16">
        <f t="shared" ref="D11:H11" si="2">D10/C10-1</f>
        <v>4.07448470407068E-2</v>
      </c>
      <c r="E11" s="16">
        <f t="shared" si="2"/>
        <v>5.4483374377549021E-2</v>
      </c>
      <c r="F11" s="16">
        <f t="shared" si="2"/>
        <v>5.5608081255228869E-2</v>
      </c>
      <c r="G11" s="16">
        <f t="shared" si="2"/>
        <v>5.3208975774099887E-2</v>
      </c>
      <c r="H11" s="17">
        <f t="shared" si="2"/>
        <v>5.3211554437099684E-2</v>
      </c>
    </row>
    <row r="12" spans="1:8" x14ac:dyDescent="0.25">
      <c r="A12" s="11" t="s">
        <v>12</v>
      </c>
      <c r="B12" s="12">
        <v>1539890</v>
      </c>
      <c r="C12" s="12">
        <v>1516000</v>
      </c>
      <c r="D12" s="12">
        <v>1540000</v>
      </c>
      <c r="E12" s="12">
        <v>1540000</v>
      </c>
      <c r="F12" s="12">
        <v>1540000</v>
      </c>
      <c r="G12" s="12">
        <v>1540000</v>
      </c>
      <c r="H12" s="13">
        <v>1540000</v>
      </c>
    </row>
    <row r="13" spans="1:8" x14ac:dyDescent="0.25">
      <c r="A13" s="14" t="s">
        <v>11</v>
      </c>
      <c r="B13" s="15"/>
      <c r="C13" s="16">
        <f>C12/B12-1</f>
        <v>-1.5514095162641461E-2</v>
      </c>
      <c r="D13" s="16">
        <f t="shared" ref="D13:H13" si="3">D12/C12-1</f>
        <v>1.5831134564643801E-2</v>
      </c>
      <c r="E13" s="16">
        <f t="shared" si="3"/>
        <v>0</v>
      </c>
      <c r="F13" s="16">
        <f t="shared" si="3"/>
        <v>0</v>
      </c>
      <c r="G13" s="16">
        <f t="shared" si="3"/>
        <v>0</v>
      </c>
      <c r="H13" s="17">
        <f t="shared" si="3"/>
        <v>0</v>
      </c>
    </row>
    <row r="14" spans="1:8" x14ac:dyDescent="0.25">
      <c r="A14" s="11" t="s">
        <v>13</v>
      </c>
      <c r="B14" s="12">
        <v>447660</v>
      </c>
      <c r="C14" s="12">
        <v>368130</v>
      </c>
      <c r="D14" s="12">
        <v>378330</v>
      </c>
      <c r="E14" s="12">
        <v>373130</v>
      </c>
      <c r="F14" s="12">
        <v>375130</v>
      </c>
      <c r="G14" s="12">
        <v>378130</v>
      </c>
      <c r="H14" s="13">
        <v>378130</v>
      </c>
    </row>
    <row r="15" spans="1:8" x14ac:dyDescent="0.25">
      <c r="A15" s="14" t="s">
        <v>11</v>
      </c>
      <c r="B15" s="15"/>
      <c r="C15" s="16">
        <f>C14/B14-1</f>
        <v>-0.1776571505160166</v>
      </c>
      <c r="D15" s="16">
        <f t="shared" ref="D15:H15" si="4">D14/C14-1</f>
        <v>2.7707603292315142E-2</v>
      </c>
      <c r="E15" s="16">
        <f t="shared" si="4"/>
        <v>-1.3744614489995532E-2</v>
      </c>
      <c r="F15" s="16">
        <f t="shared" si="4"/>
        <v>5.3600621767213585E-3</v>
      </c>
      <c r="G15" s="16">
        <f t="shared" si="4"/>
        <v>7.9972276277557874E-3</v>
      </c>
      <c r="H15" s="17">
        <f t="shared" si="4"/>
        <v>0</v>
      </c>
    </row>
    <row r="16" spans="1:8" x14ac:dyDescent="0.25">
      <c r="A16" s="18"/>
      <c r="B16" s="19"/>
      <c r="C16" s="19"/>
      <c r="D16" s="19"/>
      <c r="E16" s="19"/>
      <c r="F16" s="19"/>
      <c r="G16" s="19"/>
      <c r="H16" s="20"/>
    </row>
    <row r="17" spans="1:8" x14ac:dyDescent="0.25">
      <c r="A17" s="8" t="s">
        <v>14</v>
      </c>
      <c r="B17" s="21">
        <v>7750351</v>
      </c>
      <c r="C17" s="21">
        <v>8137921</v>
      </c>
      <c r="D17" s="21">
        <v>8625755</v>
      </c>
      <c r="E17" s="21">
        <v>7801095</v>
      </c>
      <c r="F17" s="21">
        <v>7821765</v>
      </c>
      <c r="G17" s="21">
        <v>7830605</v>
      </c>
      <c r="H17" s="22">
        <v>7773645</v>
      </c>
    </row>
    <row r="18" spans="1:8" x14ac:dyDescent="0.25">
      <c r="A18" s="18"/>
      <c r="B18" s="23"/>
      <c r="C18" s="23"/>
      <c r="D18" s="23"/>
      <c r="E18" s="23"/>
      <c r="F18" s="23"/>
      <c r="G18" s="23"/>
      <c r="H18" s="24"/>
    </row>
    <row r="19" spans="1:8" x14ac:dyDescent="0.25">
      <c r="A19" s="8" t="s">
        <v>15</v>
      </c>
      <c r="B19" s="25">
        <f>SUM(B20:B22)</f>
        <v>18408970</v>
      </c>
      <c r="C19" s="25">
        <f t="shared" ref="C19" si="5">SUM(C20:C22)</f>
        <v>19122325</v>
      </c>
      <c r="D19" s="25">
        <f>SUM(D20:D24)</f>
        <v>18331482</v>
      </c>
      <c r="E19" s="25">
        <f t="shared" ref="E19:H19" si="6">SUM(E20:E24)</f>
        <v>18777960</v>
      </c>
      <c r="F19" s="25">
        <f t="shared" si="6"/>
        <v>18885564</v>
      </c>
      <c r="G19" s="25">
        <f t="shared" si="6"/>
        <v>18024115</v>
      </c>
      <c r="H19" s="25">
        <f t="shared" si="6"/>
        <v>18057565</v>
      </c>
    </row>
    <row r="20" spans="1:8" x14ac:dyDescent="0.25">
      <c r="A20" s="11" t="s">
        <v>16</v>
      </c>
      <c r="B20" s="26">
        <v>5126024</v>
      </c>
      <c r="C20" s="26">
        <v>5238294</v>
      </c>
      <c r="D20" s="26">
        <v>5238724</v>
      </c>
      <c r="E20" s="26">
        <v>5238724</v>
      </c>
      <c r="F20" s="26">
        <v>5238724</v>
      </c>
      <c r="G20" s="26">
        <v>5238724</v>
      </c>
      <c r="H20" s="27">
        <v>5238724</v>
      </c>
    </row>
    <row r="21" spans="1:8" x14ac:dyDescent="0.25">
      <c r="A21" s="11" t="s">
        <v>17</v>
      </c>
      <c r="B21" s="26">
        <v>11608746</v>
      </c>
      <c r="C21" s="26">
        <v>12004803</v>
      </c>
      <c r="D21" s="26">
        <v>12035405</v>
      </c>
      <c r="E21" s="26">
        <v>12064606</v>
      </c>
      <c r="F21" s="26">
        <v>12096135</v>
      </c>
      <c r="G21" s="26">
        <v>12128611</v>
      </c>
      <c r="H21" s="27">
        <v>12162061</v>
      </c>
    </row>
    <row r="22" spans="1:8" x14ac:dyDescent="0.25">
      <c r="A22" s="11" t="s">
        <v>18</v>
      </c>
      <c r="B22" s="26">
        <v>1674200</v>
      </c>
      <c r="C22" s="26">
        <v>1879228</v>
      </c>
      <c r="D22" s="26">
        <v>613428</v>
      </c>
      <c r="E22" s="26">
        <v>586780</v>
      </c>
      <c r="F22" s="26">
        <v>606780</v>
      </c>
      <c r="G22" s="26">
        <v>656780</v>
      </c>
      <c r="H22" s="27">
        <v>656780</v>
      </c>
    </row>
    <row r="23" spans="1:8" x14ac:dyDescent="0.25">
      <c r="A23" s="28" t="s">
        <v>19</v>
      </c>
      <c r="B23" s="29">
        <f>[1]KOOND!B13</f>
        <v>0</v>
      </c>
      <c r="C23" s="29">
        <f>[1]KOOND!C13</f>
        <v>0</v>
      </c>
      <c r="D23" s="29">
        <v>443925</v>
      </c>
      <c r="E23" s="29">
        <v>887850</v>
      </c>
      <c r="F23" s="29">
        <v>443925</v>
      </c>
      <c r="G23" s="29">
        <f>[1]KOOND!G13</f>
        <v>0</v>
      </c>
      <c r="H23" s="30">
        <f>[1]KOOND!H13</f>
        <v>0</v>
      </c>
    </row>
    <row r="24" spans="1:8" x14ac:dyDescent="0.25">
      <c r="A24" s="28" t="s">
        <v>20</v>
      </c>
      <c r="B24" s="29"/>
      <c r="C24" s="29"/>
      <c r="D24" s="29"/>
      <c r="E24" s="29"/>
      <c r="F24" s="29">
        <v>500000</v>
      </c>
      <c r="G24" s="29"/>
      <c r="H24" s="30"/>
    </row>
    <row r="25" spans="1:8" s="95" customFormat="1" x14ac:dyDescent="0.25">
      <c r="A25" s="18"/>
      <c r="B25" s="23"/>
      <c r="C25" s="23"/>
      <c r="D25" s="23"/>
      <c r="E25" s="23"/>
      <c r="F25" s="23"/>
      <c r="G25" s="23"/>
      <c r="H25" s="24"/>
    </row>
    <row r="26" spans="1:8" x14ac:dyDescent="0.25">
      <c r="A26" s="8" t="s">
        <v>21</v>
      </c>
      <c r="B26" s="21">
        <v>262481</v>
      </c>
      <c r="C26" s="21">
        <v>1092282</v>
      </c>
      <c r="D26" s="21">
        <v>348090</v>
      </c>
      <c r="E26" s="21">
        <v>302640</v>
      </c>
      <c r="F26" s="21">
        <v>302640</v>
      </c>
      <c r="G26" s="21">
        <v>302640</v>
      </c>
      <c r="H26" s="22">
        <v>302640</v>
      </c>
    </row>
    <row r="27" spans="1:8" x14ac:dyDescent="0.25">
      <c r="A27" s="31" t="s">
        <v>22</v>
      </c>
      <c r="B27" s="32">
        <f t="shared" ref="B27:H27" si="7">B28+B30</f>
        <v>48580408</v>
      </c>
      <c r="C27" s="32">
        <f t="shared" si="7"/>
        <v>53074648</v>
      </c>
      <c r="D27" s="32">
        <f t="shared" si="7"/>
        <v>53599998</v>
      </c>
      <c r="E27" s="32">
        <f t="shared" si="7"/>
        <v>54167484</v>
      </c>
      <c r="F27" s="32">
        <f t="shared" si="7"/>
        <v>55489846</v>
      </c>
      <c r="G27" s="32">
        <f t="shared" si="7"/>
        <v>57057474</v>
      </c>
      <c r="H27" s="33">
        <f t="shared" si="7"/>
        <v>58684808</v>
      </c>
    </row>
    <row r="28" spans="1:8" x14ac:dyDescent="0.25">
      <c r="A28" s="8" t="s">
        <v>23</v>
      </c>
      <c r="B28" s="21">
        <v>3795903</v>
      </c>
      <c r="C28" s="21">
        <v>4540999</v>
      </c>
      <c r="D28" s="21">
        <v>4888818</v>
      </c>
      <c r="E28" s="21">
        <v>4353099</v>
      </c>
      <c r="F28" s="21">
        <v>4471685</v>
      </c>
      <c r="G28" s="21">
        <v>4591848</v>
      </c>
      <c r="H28" s="22">
        <v>4710930</v>
      </c>
    </row>
    <row r="29" spans="1:8" x14ac:dyDescent="0.25">
      <c r="A29" s="18"/>
      <c r="B29" s="23"/>
      <c r="C29" s="23"/>
      <c r="D29" s="23"/>
      <c r="E29" s="23"/>
      <c r="F29" s="23"/>
      <c r="G29" s="23"/>
      <c r="H29" s="24"/>
    </row>
    <row r="30" spans="1:8" x14ac:dyDescent="0.25">
      <c r="A30" s="8" t="s">
        <v>24</v>
      </c>
      <c r="B30" s="25">
        <f>B32+B34+B36+B38+B41</f>
        <v>44784505</v>
      </c>
      <c r="C30" s="25">
        <f t="shared" ref="C30:H30" si="8">C32+C34+C36+C38+C41</f>
        <v>48533649</v>
      </c>
      <c r="D30" s="25">
        <f t="shared" si="8"/>
        <v>48711180</v>
      </c>
      <c r="E30" s="25">
        <f t="shared" si="8"/>
        <v>49814385</v>
      </c>
      <c r="F30" s="25">
        <f t="shared" si="8"/>
        <v>51018161</v>
      </c>
      <c r="G30" s="25">
        <f t="shared" si="8"/>
        <v>52465626</v>
      </c>
      <c r="H30" s="25">
        <f t="shared" si="8"/>
        <v>53973878</v>
      </c>
    </row>
    <row r="31" spans="1:8" x14ac:dyDescent="0.25">
      <c r="A31" s="14" t="s">
        <v>11</v>
      </c>
      <c r="B31" s="34"/>
      <c r="C31" s="16">
        <f>C30/B30-1</f>
        <v>8.3715204622670347E-2</v>
      </c>
      <c r="D31" s="16">
        <f t="shared" ref="D31:H31" si="9">D30/C30-1</f>
        <v>3.6578951646515367E-3</v>
      </c>
      <c r="E31" s="16">
        <f t="shared" si="9"/>
        <v>2.26478808355699E-2</v>
      </c>
      <c r="F31" s="16">
        <f t="shared" si="9"/>
        <v>2.4165228578050257E-2</v>
      </c>
      <c r="G31" s="16">
        <f t="shared" si="9"/>
        <v>2.8371563608496242E-2</v>
      </c>
      <c r="H31" s="17">
        <f t="shared" si="9"/>
        <v>2.874743169937588E-2</v>
      </c>
    </row>
    <row r="32" spans="1:8" x14ac:dyDescent="0.25">
      <c r="A32" s="11" t="s">
        <v>25</v>
      </c>
      <c r="B32" s="26">
        <v>26957999</v>
      </c>
      <c r="C32" s="26">
        <v>29230988</v>
      </c>
      <c r="D32" s="26">
        <v>30276243</v>
      </c>
      <c r="E32" s="26">
        <v>30802912</v>
      </c>
      <c r="F32" s="26">
        <v>31961817</v>
      </c>
      <c r="G32" s="26">
        <v>32998361</v>
      </c>
      <c r="H32" s="27">
        <v>34082756</v>
      </c>
    </row>
    <row r="33" spans="1:8" x14ac:dyDescent="0.25">
      <c r="A33" s="14" t="s">
        <v>11</v>
      </c>
      <c r="B33" s="34"/>
      <c r="C33" s="16">
        <f>C32/B32-1</f>
        <v>8.431593902796708E-2</v>
      </c>
      <c r="D33" s="16">
        <f t="shared" ref="D33:H33" si="10">D32/C32-1</f>
        <v>3.5758456060397181E-2</v>
      </c>
      <c r="E33" s="16">
        <f t="shared" si="10"/>
        <v>1.7395454251044384E-2</v>
      </c>
      <c r="F33" s="16">
        <f t="shared" si="10"/>
        <v>3.7623228609035442E-2</v>
      </c>
      <c r="G33" s="16">
        <f t="shared" si="10"/>
        <v>3.2430696915635382E-2</v>
      </c>
      <c r="H33" s="17">
        <f t="shared" si="10"/>
        <v>3.2862086695760517E-2</v>
      </c>
    </row>
    <row r="34" spans="1:8" x14ac:dyDescent="0.25">
      <c r="A34" s="28" t="s">
        <v>26</v>
      </c>
      <c r="B34" s="29">
        <f>[1]KOOND!B22</f>
        <v>0</v>
      </c>
      <c r="C34" s="29">
        <f>[1]KOOND!C22</f>
        <v>0</v>
      </c>
      <c r="D34" s="29">
        <v>240000</v>
      </c>
      <c r="E34" s="29">
        <v>234524</v>
      </c>
      <c r="F34" s="29">
        <f>[1]KOOND!F22</f>
        <v>0</v>
      </c>
      <c r="G34" s="29">
        <f>[1]KOOND!G22</f>
        <v>0</v>
      </c>
      <c r="H34" s="30">
        <f>[1]KOOND!H22</f>
        <v>0</v>
      </c>
    </row>
    <row r="35" spans="1:8" x14ac:dyDescent="0.25">
      <c r="A35" s="18"/>
      <c r="B35" s="23"/>
      <c r="C35" s="23"/>
      <c r="D35" s="23"/>
      <c r="E35" s="23"/>
      <c r="F35" s="23"/>
      <c r="G35" s="23"/>
      <c r="H35" s="24"/>
    </row>
    <row r="36" spans="1:8" x14ac:dyDescent="0.25">
      <c r="A36" s="11" t="s">
        <v>27</v>
      </c>
      <c r="B36" s="26">
        <v>15797615</v>
      </c>
      <c r="C36" s="26">
        <v>17266372</v>
      </c>
      <c r="D36" s="26">
        <v>16053337</v>
      </c>
      <c r="E36" s="26">
        <v>16580268</v>
      </c>
      <c r="F36" s="26">
        <v>16919054</v>
      </c>
      <c r="G36" s="26">
        <v>17286185</v>
      </c>
      <c r="H36" s="27">
        <v>17665202</v>
      </c>
    </row>
    <row r="37" spans="1:8" x14ac:dyDescent="0.25">
      <c r="A37" s="14" t="s">
        <v>11</v>
      </c>
      <c r="B37" s="34"/>
      <c r="C37" s="16">
        <f>C36/B36-1</f>
        <v>9.2973338064005207E-2</v>
      </c>
      <c r="D37" s="16">
        <f t="shared" ref="D37:H37" si="11">D36/C36-1</f>
        <v>-7.0254191210521788E-2</v>
      </c>
      <c r="E37" s="16">
        <f t="shared" si="11"/>
        <v>3.2823767419820626E-2</v>
      </c>
      <c r="F37" s="16">
        <f t="shared" si="11"/>
        <v>2.0433083470062119E-2</v>
      </c>
      <c r="G37" s="16">
        <f t="shared" si="11"/>
        <v>2.1699262854767198E-2</v>
      </c>
      <c r="H37" s="17">
        <f t="shared" si="11"/>
        <v>2.1926006229830319E-2</v>
      </c>
    </row>
    <row r="38" spans="1:8" x14ac:dyDescent="0.25">
      <c r="A38" s="28" t="s">
        <v>28</v>
      </c>
      <c r="B38" s="29">
        <f>[1]KOOND!B24</f>
        <v>0</v>
      </c>
      <c r="C38" s="29">
        <f>[1]KOOND!C24</f>
        <v>0</v>
      </c>
      <c r="D38" s="29">
        <v>54690</v>
      </c>
      <c r="E38" s="29">
        <v>100411</v>
      </c>
      <c r="F38" s="29">
        <f>[1]KOOND!F24</f>
        <v>0</v>
      </c>
      <c r="G38" s="29">
        <f>[1]KOOND!G24</f>
        <v>0</v>
      </c>
      <c r="H38" s="30">
        <f>[1]KOOND!H24</f>
        <v>0</v>
      </c>
    </row>
    <row r="39" spans="1:8" x14ac:dyDescent="0.25">
      <c r="A39" s="35" t="s">
        <v>29</v>
      </c>
      <c r="B39" s="36">
        <v>90750</v>
      </c>
      <c r="C39" s="36">
        <v>113130</v>
      </c>
      <c r="D39" s="36">
        <v>116880</v>
      </c>
      <c r="E39" s="36">
        <v>72600</v>
      </c>
      <c r="F39" s="36">
        <v>47870</v>
      </c>
      <c r="G39" s="36">
        <v>0</v>
      </c>
      <c r="H39" s="37">
        <v>0</v>
      </c>
    </row>
    <row r="40" spans="1:8" s="95" customFormat="1" x14ac:dyDescent="0.25">
      <c r="A40" s="96"/>
      <c r="B40" s="23"/>
      <c r="C40" s="23"/>
      <c r="D40" s="23"/>
      <c r="E40" s="23"/>
      <c r="F40" s="23"/>
      <c r="G40" s="23"/>
      <c r="H40" s="24"/>
    </row>
    <row r="41" spans="1:8" x14ac:dyDescent="0.25">
      <c r="A41" s="11" t="s">
        <v>30</v>
      </c>
      <c r="B41" s="26">
        <v>2028891</v>
      </c>
      <c r="C41" s="26">
        <v>2036289</v>
      </c>
      <c r="D41" s="26">
        <v>2086910</v>
      </c>
      <c r="E41" s="26">
        <v>2096270</v>
      </c>
      <c r="F41" s="26">
        <v>2137290</v>
      </c>
      <c r="G41" s="26">
        <v>2181080</v>
      </c>
      <c r="H41" s="27">
        <v>2225920</v>
      </c>
    </row>
    <row r="42" spans="1:8" x14ac:dyDescent="0.25">
      <c r="A42" s="18"/>
      <c r="B42" s="23">
        <f>[1]Are!B66+[1]Audru!B66+[1]Paikuse!B66+[1]Pärnu!B66+[1]Sauga!B66+[1]Tori!B66+[1]Tõstamaa!B66</f>
        <v>0</v>
      </c>
      <c r="C42" s="23">
        <f>[1]Are!C66+[1]Audru!C66+[1]Paikuse!C66+[1]Pärnu!C66+[1]Sauga!C66+[1]Tori!C66+[1]Tõstamaa!C66</f>
        <v>0</v>
      </c>
      <c r="D42" s="23">
        <f>[1]Are!D66+[1]Audru!D66+[1]Paikuse!D66+[1]Pärnu!D66+[1]Sauga!D66+[1]Tori!D66+[1]Tõstamaa!D66</f>
        <v>0</v>
      </c>
      <c r="E42" s="23">
        <f>[1]Are!E66+[1]Audru!E66+[1]Paikuse!E66+[1]Pärnu!E66+[1]Sauga!E66+[1]Tori!E66+[1]Tõstamaa!E66</f>
        <v>0</v>
      </c>
      <c r="F42" s="23">
        <f>[1]Are!F66+[1]Audru!F66+[1]Paikuse!F66+[1]Pärnu!F66+[1]Sauga!F66+[1]Tori!F66+[1]Tõstamaa!F66</f>
        <v>0</v>
      </c>
      <c r="G42" s="23">
        <f>[1]Are!G66+[1]Audru!G66+[1]Paikuse!G66+[1]Pärnu!G66+[1]Sauga!G66+[1]Tori!G66+[1]Tõstamaa!G66</f>
        <v>0</v>
      </c>
      <c r="H42" s="24">
        <f>[1]Are!H66+[1]Audru!H66+[1]Paikuse!H66+[1]Pärnu!H66+[1]Sauga!H66+[1]Tori!H66+[1]Tõstamaa!H66</f>
        <v>0</v>
      </c>
    </row>
    <row r="43" spans="1:8" x14ac:dyDescent="0.25">
      <c r="A43" s="38" t="s">
        <v>31</v>
      </c>
      <c r="B43" s="39">
        <f t="shared" ref="B43:H43" si="12">B8-B27</f>
        <v>7428230</v>
      </c>
      <c r="C43" s="39">
        <f t="shared" si="12"/>
        <v>6358340.0423513204</v>
      </c>
      <c r="D43" s="39">
        <f t="shared" si="12"/>
        <v>6009589.0565759838</v>
      </c>
      <c r="E43" s="39">
        <f t="shared" si="12"/>
        <v>6668799.054483369</v>
      </c>
      <c r="F43" s="39">
        <f t="shared" si="12"/>
        <v>7258475.0556080788</v>
      </c>
      <c r="G43" s="39">
        <f t="shared" si="12"/>
        <v>6640937.053208977</v>
      </c>
      <c r="H43" s="40">
        <f t="shared" si="12"/>
        <v>6885644.0532115549</v>
      </c>
    </row>
    <row r="44" spans="1:8" x14ac:dyDescent="0.25">
      <c r="A44" s="41" t="s">
        <v>32</v>
      </c>
      <c r="B44" s="42">
        <f t="shared" ref="B44:H44" si="13">SUM(B45:B56)</f>
        <v>-4269246</v>
      </c>
      <c r="C44" s="42">
        <f t="shared" si="13"/>
        <v>-11528836</v>
      </c>
      <c r="D44" s="42">
        <f t="shared" si="13"/>
        <v>-9337294</v>
      </c>
      <c r="E44" s="42">
        <f t="shared" si="13"/>
        <v>-7934951</v>
      </c>
      <c r="F44" s="42">
        <f t="shared" si="13"/>
        <v>-6049725</v>
      </c>
      <c r="G44" s="42">
        <f t="shared" si="13"/>
        <v>-4210440</v>
      </c>
      <c r="H44" s="43">
        <f t="shared" si="13"/>
        <v>-4480650</v>
      </c>
    </row>
    <row r="45" spans="1:8" x14ac:dyDescent="0.25">
      <c r="A45" s="44" t="s">
        <v>33</v>
      </c>
      <c r="B45" s="23">
        <v>366707</v>
      </c>
      <c r="C45" s="23">
        <v>581567</v>
      </c>
      <c r="D45" s="23">
        <v>770000</v>
      </c>
      <c r="E45" s="23">
        <v>400000</v>
      </c>
      <c r="F45" s="23">
        <v>730000</v>
      </c>
      <c r="G45" s="23">
        <v>0</v>
      </c>
      <c r="H45" s="24">
        <v>0</v>
      </c>
    </row>
    <row r="46" spans="1:8" x14ac:dyDescent="0.25">
      <c r="A46" s="44" t="s">
        <v>34</v>
      </c>
      <c r="B46" s="23">
        <v>-9223379</v>
      </c>
      <c r="C46" s="23">
        <v>-16221569</v>
      </c>
      <c r="D46" s="23">
        <v>-21058062</v>
      </c>
      <c r="E46" s="23">
        <v>-14818156</v>
      </c>
      <c r="F46" s="23">
        <v>-7678590</v>
      </c>
      <c r="G46" s="23">
        <v>-4775500</v>
      </c>
      <c r="H46" s="24">
        <v>-4881060</v>
      </c>
    </row>
    <row r="47" spans="1:8" x14ac:dyDescent="0.25">
      <c r="A47" s="45" t="s">
        <v>35</v>
      </c>
      <c r="B47" s="29">
        <f>[1]KOOND!B33</f>
        <v>0</v>
      </c>
      <c r="C47" s="29">
        <f>[1]KOOND!C33</f>
        <v>0</v>
      </c>
      <c r="D47" s="29">
        <v>-149235</v>
      </c>
      <c r="E47" s="29">
        <v>-552915</v>
      </c>
      <c r="F47" s="29">
        <v>-443925</v>
      </c>
      <c r="G47" s="29">
        <f>[1]KOOND!G33</f>
        <v>0</v>
      </c>
      <c r="H47" s="30">
        <f>[1]KOOND!H33</f>
        <v>0</v>
      </c>
    </row>
    <row r="48" spans="1:8" x14ac:dyDescent="0.25">
      <c r="A48" s="45" t="s">
        <v>36</v>
      </c>
      <c r="B48" s="29"/>
      <c r="C48" s="29"/>
      <c r="D48" s="29">
        <v>0</v>
      </c>
      <c r="E48" s="29">
        <v>0</v>
      </c>
      <c r="F48" s="29">
        <v>-500000</v>
      </c>
      <c r="G48" s="29"/>
      <c r="H48" s="30"/>
    </row>
    <row r="49" spans="1:8" x14ac:dyDescent="0.25">
      <c r="A49" s="46" t="s">
        <v>37</v>
      </c>
      <c r="B49" s="23">
        <v>4930748</v>
      </c>
      <c r="C49" s="23">
        <v>4812676</v>
      </c>
      <c r="D49" s="23">
        <v>11599213</v>
      </c>
      <c r="E49" s="23">
        <v>7462960</v>
      </c>
      <c r="F49" s="23">
        <v>2058080</v>
      </c>
      <c r="G49" s="23">
        <v>382500</v>
      </c>
      <c r="H49" s="24">
        <v>0</v>
      </c>
    </row>
    <row r="50" spans="1:8" x14ac:dyDescent="0.25">
      <c r="A50" s="44" t="s">
        <v>38</v>
      </c>
      <c r="B50" s="23">
        <v>-50560</v>
      </c>
      <c r="C50" s="23">
        <v>-260640</v>
      </c>
      <c r="D50" s="23">
        <v>-183670</v>
      </c>
      <c r="E50" s="23">
        <v>-361090</v>
      </c>
      <c r="F50" s="23">
        <v>-197500</v>
      </c>
      <c r="G50" s="23">
        <v>-10000</v>
      </c>
      <c r="H50" s="24">
        <v>-10000</v>
      </c>
    </row>
    <row r="51" spans="1:8" x14ac:dyDescent="0.25">
      <c r="A51" s="47" t="s">
        <v>39</v>
      </c>
      <c r="B51" s="23">
        <f>[1]Are!B81+[1]Audru!B81+[1]Paikuse!B81+[1]Pärnu!B81+[1]Sauga!B81+[1]Tori!B81+[1]Tõstamaa!B81</f>
        <v>0</v>
      </c>
      <c r="C51" s="23">
        <v>-204520</v>
      </c>
      <c r="D51" s="23">
        <f>[1]Are!D81+[1]Audru!D81+[1]Paikuse!D81+[1]Pärnu!D81+[1]Sauga!D81+[1]Tori!D81+[1]Tõstamaa!D81</f>
        <v>0</v>
      </c>
      <c r="E51" s="23">
        <f>[1]Are!E81+[1]Audru!E81+[1]Paikuse!E81+[1]Pärnu!E81+[1]Sauga!E81+[1]Tori!E81+[1]Tõstamaa!E81</f>
        <v>0</v>
      </c>
      <c r="F51" s="23">
        <f>[1]Are!F81+[1]Audru!F81+[1]Paikuse!F81+[1]Pärnu!F81+[1]Sauga!F81+[1]Tori!F81+[1]Tõstamaa!F81</f>
        <v>0</v>
      </c>
      <c r="G51" s="23">
        <f>[1]Are!G81+[1]Audru!G81+[1]Paikuse!G81+[1]Pärnu!G81+[1]Sauga!G81+[1]Tori!G81+[1]Tõstamaa!G81</f>
        <v>0</v>
      </c>
      <c r="H51" s="24">
        <f>[1]Are!H81+[1]Audru!H81+[1]Paikuse!H81+[1]Pärnu!H81+[1]Sauga!H81+[1]Tori!H81+[1]Tõstamaa!H81</f>
        <v>0</v>
      </c>
    </row>
    <row r="52" spans="1:8" x14ac:dyDescent="0.25">
      <c r="A52" s="47" t="s">
        <v>40</v>
      </c>
      <c r="B52" s="23">
        <v>0</v>
      </c>
      <c r="C52" s="23">
        <f>[1]Are!C82+[1]Audru!C82+[1]Paikuse!C82+[1]Pärnu!C82+[1]Sauga!C82+[1]Tori!C82+[1]Tõstamaa!C82</f>
        <v>0</v>
      </c>
      <c r="D52" s="23">
        <f>[1]Are!D82+[1]Audru!D82+[1]Paikuse!D82+[1]Pärnu!D82+[1]Sauga!D82+[1]Tori!D82+[1]Tõstamaa!D82</f>
        <v>0</v>
      </c>
      <c r="E52" s="23">
        <f>[1]Are!E82+[1]Audru!E82+[1]Paikuse!E82+[1]Pärnu!E82+[1]Sauga!E82+[1]Tori!E82+[1]Tõstamaa!E82</f>
        <v>0</v>
      </c>
      <c r="F52" s="23">
        <f>[1]Are!F82+[1]Audru!F82+[1]Paikuse!F82+[1]Pärnu!F82+[1]Sauga!F82+[1]Tori!F82+[1]Tõstamaa!F82</f>
        <v>0</v>
      </c>
      <c r="G52" s="23">
        <f>[1]Are!G82+[1]Audru!G82+[1]Paikuse!G82+[1]Pärnu!G82+[1]Sauga!G82+[1]Tori!G82+[1]Tõstamaa!G82</f>
        <v>0</v>
      </c>
      <c r="H52" s="24">
        <f>[1]Are!H82+[1]Audru!H82+[1]Paikuse!H82+[1]Pärnu!H82+[1]Sauga!H82+[1]Tori!H82+[1]Tõstamaa!H82</f>
        <v>0</v>
      </c>
    </row>
    <row r="53" spans="1:8" x14ac:dyDescent="0.25">
      <c r="A53" s="48" t="s">
        <v>41</v>
      </c>
      <c r="B53" s="23">
        <f>[1]Are!B83+[1]Audru!B83+[1]Paikuse!B83+[1]Pärnu!B83+[1]Sauga!B83+[1]Tori!B83+[1]Tõstamaa!B83</f>
        <v>0</v>
      </c>
      <c r="C53" s="23">
        <f>[1]Are!C83+[1]Audru!C83+[1]Paikuse!C83+[1]Pärnu!C83+[1]Sauga!C83+[1]Tori!C83+[1]Tõstamaa!C83</f>
        <v>0</v>
      </c>
      <c r="D53" s="23">
        <f>[1]Are!D83+[1]Audru!D83+[1]Paikuse!D83+[1]Pärnu!D83+[1]Sauga!D83+[1]Tori!D83+[1]Tõstamaa!D83</f>
        <v>0</v>
      </c>
      <c r="E53" s="23">
        <f>[1]Are!E83+[1]Audru!E83+[1]Paikuse!E83+[1]Pärnu!E83+[1]Sauga!E83+[1]Tori!E83+[1]Tõstamaa!E83</f>
        <v>0</v>
      </c>
      <c r="F53" s="23">
        <f>[1]Are!F83+[1]Audru!F83+[1]Paikuse!F83+[1]Pärnu!F83+[1]Sauga!F83+[1]Tori!F83+[1]Tõstamaa!F83</f>
        <v>0</v>
      </c>
      <c r="G53" s="23">
        <f>[1]Are!G83+[1]Audru!G83+[1]Paikuse!G83+[1]Pärnu!G83+[1]Sauga!G83+[1]Tori!G83+[1]Tõstamaa!G83</f>
        <v>0</v>
      </c>
      <c r="H53" s="24">
        <f>[1]Are!H83+[1]Audru!H83+[1]Paikuse!H83+[1]Pärnu!H83+[1]Sauga!H83+[1]Tori!H83+[1]Tõstamaa!H83</f>
        <v>0</v>
      </c>
    </row>
    <row r="54" spans="1:8" x14ac:dyDescent="0.25">
      <c r="A54" s="47" t="s">
        <v>42</v>
      </c>
      <c r="B54" s="23">
        <v>0</v>
      </c>
      <c r="C54" s="23">
        <f>[1]Are!C84+[1]Audru!C84+[1]Paikuse!C84+[1]Pärnu!C84+[1]Sauga!C84+[1]Tori!C84+[1]Tõstamaa!C84</f>
        <v>0</v>
      </c>
      <c r="D54" s="23">
        <f>[1]Are!D84+[1]Audru!D84+[1]Paikuse!D84+[1]Pärnu!D84+[1]Sauga!D84+[1]Tori!D84+[1]Tõstamaa!D84</f>
        <v>0</v>
      </c>
      <c r="E54" s="23">
        <f>[1]Are!E84+[1]Audru!E84+[1]Paikuse!E84+[1]Pärnu!E84+[1]Sauga!E84+[1]Tori!E84+[1]Tõstamaa!E84</f>
        <v>0</v>
      </c>
      <c r="F54" s="23">
        <f>[1]Are!F84+[1]Audru!F84+[1]Paikuse!F84+[1]Pärnu!F84+[1]Sauga!F84+[1]Tori!F84+[1]Tõstamaa!F84</f>
        <v>0</v>
      </c>
      <c r="G54" s="23">
        <f>[1]Are!G84+[1]Audru!G84+[1]Paikuse!G84+[1]Pärnu!G84+[1]Sauga!G84+[1]Tori!G84+[1]Tõstamaa!G84</f>
        <v>0</v>
      </c>
      <c r="H54" s="24">
        <f>[1]Are!H84+[1]Audru!H84+[1]Paikuse!H84+[1]Pärnu!H84+[1]Sauga!H84+[1]Tori!H84+[1]Tõstamaa!H84</f>
        <v>0</v>
      </c>
    </row>
    <row r="55" spans="1:8" x14ac:dyDescent="0.25">
      <c r="A55" s="49" t="s">
        <v>43</v>
      </c>
      <c r="B55" s="23">
        <v>528</v>
      </c>
      <c r="C55" s="23">
        <v>1590</v>
      </c>
      <c r="D55" s="23">
        <v>570</v>
      </c>
      <c r="E55" s="23">
        <v>280490</v>
      </c>
      <c r="F55" s="23">
        <v>350490</v>
      </c>
      <c r="G55" s="23">
        <v>570490</v>
      </c>
      <c r="H55" s="24">
        <v>770490</v>
      </c>
    </row>
    <row r="56" spans="1:8" x14ac:dyDescent="0.25">
      <c r="A56" s="49" t="s">
        <v>44</v>
      </c>
      <c r="B56" s="23">
        <v>-293290</v>
      </c>
      <c r="C56" s="23">
        <v>-237940</v>
      </c>
      <c r="D56" s="23">
        <v>-316110</v>
      </c>
      <c r="E56" s="23">
        <v>-346240</v>
      </c>
      <c r="F56" s="23">
        <v>-368280</v>
      </c>
      <c r="G56" s="23">
        <v>-377930</v>
      </c>
      <c r="H56" s="24">
        <v>-360080</v>
      </c>
    </row>
    <row r="57" spans="1:8" x14ac:dyDescent="0.25">
      <c r="A57" s="50" t="s">
        <v>45</v>
      </c>
      <c r="B57" s="39">
        <f>B43+B44</f>
        <v>3158984</v>
      </c>
      <c r="C57" s="39">
        <f t="shared" ref="C57:H57" si="14">C43+C44</f>
        <v>-5170495.9576486796</v>
      </c>
      <c r="D57" s="39">
        <f t="shared" si="14"/>
        <v>-3327704.9434240162</v>
      </c>
      <c r="E57" s="39">
        <f t="shared" si="14"/>
        <v>-1266151.945516631</v>
      </c>
      <c r="F57" s="39">
        <f t="shared" si="14"/>
        <v>1208750.0556080788</v>
      </c>
      <c r="G57" s="39">
        <f t="shared" si="14"/>
        <v>2430497.053208977</v>
      </c>
      <c r="H57" s="40">
        <f t="shared" si="14"/>
        <v>2404994.0532115549</v>
      </c>
    </row>
    <row r="58" spans="1:8" x14ac:dyDescent="0.25">
      <c r="A58" s="51" t="s">
        <v>46</v>
      </c>
      <c r="B58" s="42">
        <f>SUM(B59:B60)</f>
        <v>403927</v>
      </c>
      <c r="C58" s="42">
        <f t="shared" ref="C58:H58" si="15">SUM(C59:C60)</f>
        <v>-269601</v>
      </c>
      <c r="D58" s="42">
        <f t="shared" si="15"/>
        <v>2276995</v>
      </c>
      <c r="E58" s="42">
        <f t="shared" si="15"/>
        <v>976303</v>
      </c>
      <c r="F58" s="42">
        <f t="shared" si="15"/>
        <v>-1459510</v>
      </c>
      <c r="G58" s="42">
        <f t="shared" si="15"/>
        <v>-2531496</v>
      </c>
      <c r="H58" s="43">
        <f t="shared" si="15"/>
        <v>-2542591</v>
      </c>
    </row>
    <row r="59" spans="1:8" x14ac:dyDescent="0.25">
      <c r="A59" s="52" t="s">
        <v>47</v>
      </c>
      <c r="B59" s="23">
        <v>5532710</v>
      </c>
      <c r="C59" s="23">
        <v>1153890</v>
      </c>
      <c r="D59" s="23">
        <v>5821500</v>
      </c>
      <c r="E59" s="23">
        <v>4898956</v>
      </c>
      <c r="F59" s="23">
        <v>3010300</v>
      </c>
      <c r="G59" s="23">
        <v>7378740</v>
      </c>
      <c r="H59" s="24">
        <v>3963710</v>
      </c>
    </row>
    <row r="60" spans="1:8" x14ac:dyDescent="0.25">
      <c r="A60" s="52" t="s">
        <v>48</v>
      </c>
      <c r="B60" s="23">
        <v>-5128783</v>
      </c>
      <c r="C60" s="23">
        <v>-1423491</v>
      </c>
      <c r="D60" s="23">
        <v>-3544505</v>
      </c>
      <c r="E60" s="23">
        <v>-3922653</v>
      </c>
      <c r="F60" s="23">
        <v>-4469810</v>
      </c>
      <c r="G60" s="23">
        <v>-9910236</v>
      </c>
      <c r="H60" s="24">
        <v>-6506301</v>
      </c>
    </row>
    <row r="61" spans="1:8" ht="26.25" x14ac:dyDescent="0.25">
      <c r="A61" s="53" t="s">
        <v>49</v>
      </c>
      <c r="B61" s="54">
        <v>4229221</v>
      </c>
      <c r="C61" s="54">
        <v>-5019447</v>
      </c>
      <c r="D61" s="54">
        <v>-972620</v>
      </c>
      <c r="E61" s="54">
        <v>-27419</v>
      </c>
      <c r="F61" s="54">
        <v>98510</v>
      </c>
      <c r="G61" s="54">
        <v>169091</v>
      </c>
      <c r="H61" s="55">
        <v>145953</v>
      </c>
    </row>
    <row r="62" spans="1:8" ht="39" x14ac:dyDescent="0.25">
      <c r="A62" s="56" t="s">
        <v>50</v>
      </c>
      <c r="B62" s="57">
        <v>666310</v>
      </c>
      <c r="C62" s="57">
        <v>420650</v>
      </c>
      <c r="D62" s="57">
        <v>78090</v>
      </c>
      <c r="E62" s="57">
        <v>262430</v>
      </c>
      <c r="F62" s="57">
        <v>349270</v>
      </c>
      <c r="G62" s="57">
        <f>[1]Are!G92+[1]Audru!G92+[1]Paikuse!G92+[1]Pärnu!G92+[1]Sauga!G92+[1]Tori!G92+[1]Tõstamaa!G92</f>
        <v>270090</v>
      </c>
      <c r="H62" s="58">
        <f>[1]Are!H92+[1]Audru!H92+[1]Paikuse!H92+[1]Pärnu!H92+[1]Sauga!H92+[1]Tori!H92+[1]Tõstamaa!H92</f>
        <v>283550</v>
      </c>
    </row>
    <row r="63" spans="1:8" x14ac:dyDescent="0.25">
      <c r="A63" s="59"/>
      <c r="B63" s="60"/>
      <c r="C63" s="60"/>
      <c r="D63" s="61"/>
      <c r="E63" s="61"/>
      <c r="F63" s="60"/>
      <c r="G63" s="61"/>
      <c r="H63" s="62"/>
    </row>
    <row r="64" spans="1:8" x14ac:dyDescent="0.25">
      <c r="A64" s="63" t="s">
        <v>51</v>
      </c>
      <c r="B64" s="64">
        <v>7214926</v>
      </c>
      <c r="C64" s="64">
        <v>2195479</v>
      </c>
      <c r="D64" s="64">
        <v>1222859</v>
      </c>
      <c r="E64" s="64">
        <v>1195440</v>
      </c>
      <c r="F64" s="64">
        <v>1293950</v>
      </c>
      <c r="G64" s="64">
        <v>1463041</v>
      </c>
      <c r="H64" s="65">
        <v>1608994</v>
      </c>
    </row>
    <row r="65" spans="1:8" x14ac:dyDescent="0.25">
      <c r="A65" s="56" t="s">
        <v>52</v>
      </c>
      <c r="B65" s="66">
        <v>28075669</v>
      </c>
      <c r="C65" s="66">
        <v>27573225</v>
      </c>
      <c r="D65" s="66">
        <v>29780370</v>
      </c>
      <c r="E65" s="66">
        <v>30715293</v>
      </c>
      <c r="F65" s="66">
        <v>29207913</v>
      </c>
      <c r="G65" s="66">
        <v>26676417</v>
      </c>
      <c r="H65" s="67">
        <v>24133826</v>
      </c>
    </row>
    <row r="66" spans="1:8" x14ac:dyDescent="0.25">
      <c r="A66" s="68" t="s">
        <v>53</v>
      </c>
      <c r="B66" s="69">
        <v>391943</v>
      </c>
      <c r="C66" s="69">
        <v>159100</v>
      </c>
      <c r="D66" s="69">
        <v>89250</v>
      </c>
      <c r="E66" s="69">
        <v>47870</v>
      </c>
      <c r="F66" s="69">
        <v>0</v>
      </c>
      <c r="G66" s="69">
        <f>[1]Are!G96+[1]Audru!G96+[1]Paikuse!G96+[1]Pärnu!G96+[1]Sauga!G96+[1]Tori!G96+[1]Tõstamaa!G96</f>
        <v>0</v>
      </c>
      <c r="H66" s="70">
        <f>[1]Are!H96+[1]Audru!H96+[1]Paikuse!H96+[1]Pärnu!H96+[1]Sauga!H96+[1]Tori!H96+[1]Tõstamaa!H96</f>
        <v>0</v>
      </c>
    </row>
    <row r="67" spans="1:8" ht="23.25" x14ac:dyDescent="0.25">
      <c r="A67" s="68" t="s">
        <v>54</v>
      </c>
      <c r="B67" s="71">
        <v>0</v>
      </c>
      <c r="C67" s="71">
        <v>0</v>
      </c>
      <c r="D67" s="72"/>
      <c r="E67" s="72"/>
      <c r="F67" s="73"/>
      <c r="G67" s="72"/>
      <c r="H67" s="74"/>
    </row>
    <row r="68" spans="1:8" x14ac:dyDescent="0.25">
      <c r="A68" s="75" t="s">
        <v>55</v>
      </c>
      <c r="B68" s="25">
        <f>IF(B65-B64&lt;0,0,B65-B64)</f>
        <v>20860743</v>
      </c>
      <c r="C68" s="25">
        <f t="shared" ref="C68:H68" si="16">IF(C65-C64&lt;0,0,C65-C64)</f>
        <v>25377746</v>
      </c>
      <c r="D68" s="25">
        <f t="shared" si="16"/>
        <v>28557511</v>
      </c>
      <c r="E68" s="25">
        <f t="shared" si="16"/>
        <v>29519853</v>
      </c>
      <c r="F68" s="25">
        <f t="shared" si="16"/>
        <v>27913963</v>
      </c>
      <c r="G68" s="25">
        <f t="shared" si="16"/>
        <v>25213376</v>
      </c>
      <c r="H68" s="10">
        <f t="shared" si="16"/>
        <v>22524832</v>
      </c>
    </row>
    <row r="69" spans="1:8" x14ac:dyDescent="0.25">
      <c r="A69" s="75" t="s">
        <v>56</v>
      </c>
      <c r="B69" s="76">
        <f t="shared" ref="B69:H69" si="17">B68/B8</f>
        <v>0.37245581654744042</v>
      </c>
      <c r="C69" s="76">
        <f t="shared" si="17"/>
        <v>0.42699764618794006</v>
      </c>
      <c r="D69" s="76">
        <f t="shared" si="17"/>
        <v>0.4790758065962748</v>
      </c>
      <c r="E69" s="76">
        <f t="shared" si="17"/>
        <v>0.48523432921703646</v>
      </c>
      <c r="F69" s="76">
        <f t="shared" si="17"/>
        <v>0.44485593447611793</v>
      </c>
      <c r="G69" s="76">
        <f t="shared" si="17"/>
        <v>0.39582425343292466</v>
      </c>
      <c r="H69" s="77">
        <f t="shared" si="17"/>
        <v>0.34352107229214629</v>
      </c>
    </row>
    <row r="70" spans="1:8" x14ac:dyDescent="0.25">
      <c r="A70" s="75" t="s">
        <v>57</v>
      </c>
      <c r="B70" s="25">
        <f t="shared" ref="B70:H70" si="18">IF((B43+B39)*6&gt;B8,B8+B67,IF((B43+B39)*6&lt;0.6*B8,0.6*B8+B67,(B43+B39)*6+B67))</f>
        <v>45113880</v>
      </c>
      <c r="C70" s="25">
        <f t="shared" si="18"/>
        <v>38828820.254107922</v>
      </c>
      <c r="D70" s="25">
        <f t="shared" si="18"/>
        <v>36758814.339455903</v>
      </c>
      <c r="E70" s="25">
        <f t="shared" si="18"/>
        <v>40448394.326900214</v>
      </c>
      <c r="F70" s="25">
        <f t="shared" si="18"/>
        <v>43838070.333648473</v>
      </c>
      <c r="G70" s="25">
        <f t="shared" si="18"/>
        <v>39845622.319253862</v>
      </c>
      <c r="H70" s="10">
        <f t="shared" si="18"/>
        <v>41313864.319269329</v>
      </c>
    </row>
    <row r="71" spans="1:8" x14ac:dyDescent="0.25">
      <c r="A71" s="75" t="s">
        <v>58</v>
      </c>
      <c r="B71" s="78">
        <f t="shared" ref="B71:H71" si="19">B70/B8</f>
        <v>0.80548075459360391</v>
      </c>
      <c r="C71" s="78">
        <f t="shared" si="19"/>
        <v>0.65332101805884157</v>
      </c>
      <c r="D71" s="78">
        <f t="shared" si="19"/>
        <v>0.61665943608312179</v>
      </c>
      <c r="E71" s="78">
        <f t="shared" si="19"/>
        <v>0.66487287349024426</v>
      </c>
      <c r="F71" s="78">
        <f t="shared" si="19"/>
        <v>0.69863335936588344</v>
      </c>
      <c r="G71" s="78">
        <f t="shared" si="19"/>
        <v>0.62553557711148799</v>
      </c>
      <c r="H71" s="77">
        <f t="shared" si="19"/>
        <v>0.63006831622485104</v>
      </c>
    </row>
    <row r="72" spans="1:8" x14ac:dyDescent="0.25">
      <c r="A72" s="75" t="s">
        <v>59</v>
      </c>
      <c r="B72" s="9">
        <f t="shared" ref="B72:D72" si="20">B70-B68</f>
        <v>24253137</v>
      </c>
      <c r="C72" s="9">
        <f t="shared" si="20"/>
        <v>13451074.254107922</v>
      </c>
      <c r="D72" s="9">
        <f t="shared" si="20"/>
        <v>8201303.3394559026</v>
      </c>
      <c r="E72" s="9">
        <f>E70-E68</f>
        <v>10928541.326900214</v>
      </c>
      <c r="F72" s="9">
        <f t="shared" ref="F72:H72" si="21">F70-F68</f>
        <v>15924107.333648473</v>
      </c>
      <c r="G72" s="9">
        <f t="shared" si="21"/>
        <v>14632246.319253862</v>
      </c>
      <c r="H72" s="10">
        <f t="shared" si="21"/>
        <v>18789032.319269329</v>
      </c>
    </row>
    <row r="73" spans="1:8" x14ac:dyDescent="0.25">
      <c r="A73" s="79"/>
      <c r="B73" s="80"/>
      <c r="C73" s="81"/>
      <c r="D73" s="81"/>
      <c r="E73" s="81"/>
      <c r="F73" s="82"/>
      <c r="G73" s="81"/>
      <c r="H73" s="83"/>
    </row>
    <row r="74" spans="1:8" ht="15.75" thickBot="1" x14ac:dyDescent="0.3">
      <c r="A74" s="84" t="s">
        <v>60</v>
      </c>
      <c r="B74" s="85">
        <f>B57+B58-B61+B62</f>
        <v>0</v>
      </c>
      <c r="C74" s="85">
        <f t="shared" ref="C74:H74" si="22">C57+C58-C61+C62</f>
        <v>4.2351320385932922E-2</v>
      </c>
      <c r="D74" s="85">
        <f t="shared" si="22"/>
        <v>5.6575983762741089E-2</v>
      </c>
      <c r="E74" s="85">
        <f t="shared" si="22"/>
        <v>5.4483368992805481E-2</v>
      </c>
      <c r="F74" s="85">
        <f t="shared" si="22"/>
        <v>5.5608078837394714E-2</v>
      </c>
      <c r="G74" s="85">
        <f t="shared" si="22"/>
        <v>5.3208976984024048E-2</v>
      </c>
      <c r="H74" s="86">
        <f t="shared" si="22"/>
        <v>5.3211554884910583E-2</v>
      </c>
    </row>
    <row r="75" spans="1:8" x14ac:dyDescent="0.25">
      <c r="A75" s="87"/>
      <c r="B75" s="88"/>
      <c r="C75" s="88"/>
      <c r="D75" s="88"/>
      <c r="E75" s="88"/>
      <c r="F75" s="88"/>
      <c r="G75" s="88"/>
      <c r="H75" s="88"/>
    </row>
    <row r="76" spans="1:8" x14ac:dyDescent="0.25">
      <c r="A76" s="89" t="s">
        <v>61</v>
      </c>
      <c r="B76" s="90" t="s">
        <v>62</v>
      </c>
      <c r="C76" s="91">
        <f t="shared" ref="C76:H76" si="23">C8/B8-1</f>
        <v>6.1139677103937418E-2</v>
      </c>
      <c r="D76" s="91">
        <f t="shared" si="23"/>
        <v>2.9713971994613786E-3</v>
      </c>
      <c r="E76" s="91">
        <f t="shared" si="23"/>
        <v>2.0578837372973613E-2</v>
      </c>
      <c r="F76" s="91">
        <f t="shared" si="23"/>
        <v>3.1429237703630486E-2</v>
      </c>
      <c r="G76" s="91">
        <f t="shared" si="23"/>
        <v>1.5141281577222054E-2</v>
      </c>
      <c r="H76" s="91">
        <f t="shared" si="23"/>
        <v>2.938913183311298E-2</v>
      </c>
    </row>
    <row r="77" spans="1:8" x14ac:dyDescent="0.25">
      <c r="A77" s="89" t="s">
        <v>63</v>
      </c>
      <c r="B77" s="90" t="s">
        <v>62</v>
      </c>
      <c r="C77" s="91">
        <f t="shared" ref="C77:H77" si="24">C27/B27-1</f>
        <v>9.2511367957222701E-2</v>
      </c>
      <c r="D77" s="91">
        <f t="shared" si="24"/>
        <v>9.8983228301392501E-3</v>
      </c>
      <c r="E77" s="91">
        <f t="shared" si="24"/>
        <v>1.0587425768187497E-2</v>
      </c>
      <c r="F77" s="91">
        <f t="shared" si="24"/>
        <v>2.441246855770518E-2</v>
      </c>
      <c r="G77" s="91">
        <f t="shared" si="24"/>
        <v>2.8250718158417731E-2</v>
      </c>
      <c r="H77" s="91">
        <f t="shared" si="24"/>
        <v>2.8520961162774139E-2</v>
      </c>
    </row>
    <row r="78" spans="1:8" x14ac:dyDescent="0.25">
      <c r="A78" s="89" t="s">
        <v>64</v>
      </c>
      <c r="B78" s="92">
        <f t="shared" ref="B78:H78" si="25">B8/B27</f>
        <v>1.1529058792589804</v>
      </c>
      <c r="C78" s="92">
        <f t="shared" si="25"/>
        <v>1.119799947469295</v>
      </c>
      <c r="D78" s="92">
        <f t="shared" si="25"/>
        <v>1.1121192030002685</v>
      </c>
      <c r="E78" s="92">
        <f t="shared" si="25"/>
        <v>1.1231144325345326</v>
      </c>
      <c r="F78" s="92">
        <f t="shared" si="25"/>
        <v>1.1308072661727711</v>
      </c>
      <c r="G78" s="92">
        <f t="shared" si="25"/>
        <v>1.1163903094134342</v>
      </c>
      <c r="H78" s="92">
        <f t="shared" si="25"/>
        <v>1.1173326502697523</v>
      </c>
    </row>
    <row r="80" spans="1:8" x14ac:dyDescent="0.25">
      <c r="A80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Kristi Matiisen</cp:lastModifiedBy>
  <dcterms:created xsi:type="dcterms:W3CDTF">2016-08-19T09:32:48Z</dcterms:created>
  <dcterms:modified xsi:type="dcterms:W3CDTF">2016-12-05T10:21:35Z</dcterms:modified>
</cp:coreProperties>
</file>